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8"/>
  </bookViews>
  <sheets>
    <sheet name="出場一覧" sheetId="1" r:id="rId1"/>
    <sheet name="OP" sheetId="2" state="hidden" r:id="rId2"/>
    <sheet name="BS本戦" sheetId="3" r:id="rId3"/>
    <sheet name="BSコンソレ" sheetId="4" r:id="rId4"/>
    <sheet name="GS本戦" sheetId="5" r:id="rId5"/>
    <sheet name="GSコンソレ" sheetId="6" r:id="rId6"/>
    <sheet name="BT本戦" sheetId="7" r:id="rId7"/>
    <sheet name="BTコンソレ" sheetId="8" r:id="rId8"/>
    <sheet name="GT本戦" sheetId="9" r:id="rId9"/>
    <sheet name="GTコンソレ" sheetId="10" r:id="rId10"/>
  </sheets>
  <definedNames>
    <definedName name="_xlfn.IFERROR" hidden="1">#NAME?</definedName>
    <definedName name="_xlnm.Print_Area" localSheetId="3">'BSコンソレ'!$B$1:$O$73</definedName>
    <definedName name="_xlnm.Print_Area" localSheetId="2">'BS本戦'!$B$1:$AC$61</definedName>
    <definedName name="_xlnm.Print_Area" localSheetId="7">'BTコンソレ'!$B$1:$Y$92</definedName>
    <definedName name="_xlnm.Print_Area" localSheetId="6">'BT本戦'!$B$1:$Y$71</definedName>
    <definedName name="_xlnm.Print_Area" localSheetId="5">'GSコンソレ'!$B$1:$O$73</definedName>
    <definedName name="_xlnm.Print_Area" localSheetId="4">'GS本戦'!$B$1:$AC$61</definedName>
    <definedName name="_xlnm.Print_Area" localSheetId="9">'GTコンソレ'!$B$1:$Y$92</definedName>
    <definedName name="_xlnm.Print_Area" localSheetId="8">'GT本戦'!$B$1:$Y$91</definedName>
  </definedNames>
  <calcPr fullCalcOnLoad="1"/>
</workbook>
</file>

<file path=xl/sharedStrings.xml><?xml version="1.0" encoding="utf-8"?>
<sst xmlns="http://schemas.openxmlformats.org/spreadsheetml/2006/main" count="2553" uniqueCount="595">
  <si>
    <t>②</t>
  </si>
  <si>
    <t>近畿</t>
  </si>
  <si>
    <t>/</t>
  </si>
  <si>
    <t>相生学院</t>
  </si>
  <si>
    <t>①</t>
  </si>
  <si>
    <t>北関東</t>
  </si>
  <si>
    <t>川越東</t>
  </si>
  <si>
    <t>加藤　博夢</t>
  </si>
  <si>
    <t>中国</t>
  </si>
  <si>
    <t>岡山理大附</t>
  </si>
  <si>
    <t>北信越</t>
  </si>
  <si>
    <t>松商学園</t>
  </si>
  <si>
    <t>庄司　瑠音</t>
  </si>
  <si>
    <t>東北</t>
  </si>
  <si>
    <t>東陵</t>
  </si>
  <si>
    <t>九州</t>
  </si>
  <si>
    <t>鳳凰</t>
  </si>
  <si>
    <t>似里　達哉</t>
  </si>
  <si>
    <t>岩手</t>
  </si>
  <si>
    <t>東京</t>
  </si>
  <si>
    <t>日大三</t>
  </si>
  <si>
    <t>藤林　亮太</t>
  </si>
  <si>
    <t>京都外大西</t>
  </si>
  <si>
    <t>赤西　大樹</t>
  </si>
  <si>
    <t>南関東</t>
  </si>
  <si>
    <t>慶應義塾</t>
  </si>
  <si>
    <t>三上　翔平</t>
  </si>
  <si>
    <t>北海道</t>
  </si>
  <si>
    <t>北海</t>
  </si>
  <si>
    <t>秀明英光</t>
  </si>
  <si>
    <t>松下　龍馬</t>
  </si>
  <si>
    <t>米田　圭佑</t>
  </si>
  <si>
    <t>法政二</t>
  </si>
  <si>
    <t>東海</t>
  </si>
  <si>
    <t>日大三島</t>
  </si>
  <si>
    <t>杉本　佳加</t>
  </si>
  <si>
    <t>立川　伊織</t>
  </si>
  <si>
    <t>京華</t>
  </si>
  <si>
    <t>清風</t>
  </si>
  <si>
    <t>吉田　響介</t>
  </si>
  <si>
    <t>霞ヶ浦</t>
  </si>
  <si>
    <t>宮永　竜聖</t>
  </si>
  <si>
    <t>金沢</t>
  </si>
  <si>
    <t>五味　一貴</t>
  </si>
  <si>
    <t>日大山形</t>
  </si>
  <si>
    <t>海星</t>
  </si>
  <si>
    <t>名経大市邨</t>
  </si>
  <si>
    <t>阿多　竜也</t>
  </si>
  <si>
    <t>石橋　琉</t>
  </si>
  <si>
    <t>牛越　陸</t>
  </si>
  <si>
    <t>八郷　克</t>
  </si>
  <si>
    <t>森下　諒</t>
  </si>
  <si>
    <t>間仲　啓</t>
  </si>
  <si>
    <t>深津　斗邦</t>
  </si>
  <si>
    <t>大植　駿</t>
  </si>
  <si>
    <t>中川　友</t>
  </si>
  <si>
    <t>東　竜平</t>
  </si>
  <si>
    <t>丸山　隼弥</t>
  </si>
  <si>
    <t>斎藤　楓生</t>
  </si>
  <si>
    <t>東北学院</t>
  </si>
  <si>
    <t>橋田　涼平</t>
  </si>
  <si>
    <t>横田　昂大</t>
  </si>
  <si>
    <t>敦賀気比</t>
  </si>
  <si>
    <t>渡辺　匠</t>
  </si>
  <si>
    <t>駿台甲府</t>
  </si>
  <si>
    <t>定政　糾流</t>
  </si>
  <si>
    <t>旭川実業</t>
  </si>
  <si>
    <t>高畑　里玖</t>
  </si>
  <si>
    <t>菅谷　拓郎</t>
  </si>
  <si>
    <t>岩田　真優</t>
  </si>
  <si>
    <t>同志社国際</t>
  </si>
  <si>
    <t>手塚　瀬留</t>
  </si>
  <si>
    <t>柴倉　一太</t>
  </si>
  <si>
    <t>岡山学芸館</t>
  </si>
  <si>
    <t>森田　凌哉</t>
  </si>
  <si>
    <t>本田　柊哉</t>
  </si>
  <si>
    <t>四国</t>
  </si>
  <si>
    <t>新田</t>
  </si>
  <si>
    <t>中村　秋河</t>
  </si>
  <si>
    <t>三宅　悠介</t>
  </si>
  <si>
    <t>関西</t>
  </si>
  <si>
    <t>太田　玲王</t>
  </si>
  <si>
    <t>）</t>
  </si>
  <si>
    <t>平林　夏帆</t>
  </si>
  <si>
    <t>沖縄尚学</t>
  </si>
  <si>
    <t>札幌光星</t>
  </si>
  <si>
    <t>聖和学園</t>
  </si>
  <si>
    <t>愛知啓成</t>
  </si>
  <si>
    <t>川岸　七菜</t>
  </si>
  <si>
    <t>広陵</t>
  </si>
  <si>
    <t>大成</t>
  </si>
  <si>
    <t>濱永　花季</t>
  </si>
  <si>
    <t>佐藤　成美</t>
  </si>
  <si>
    <t>作新学院</t>
  </si>
  <si>
    <t>谷井　涼香</t>
  </si>
  <si>
    <t>富山国大付</t>
  </si>
  <si>
    <t>富濱　祥子</t>
  </si>
  <si>
    <t>鹿児島純心</t>
  </si>
  <si>
    <t>溝口　英蘭</t>
  </si>
  <si>
    <t>仁愛女子</t>
  </si>
  <si>
    <t>佐藤　真菜</t>
  </si>
  <si>
    <t>盛岡白百合</t>
  </si>
  <si>
    <t>山口　瑞希</t>
  </si>
  <si>
    <t>城南学園</t>
  </si>
  <si>
    <t>前田　優歩</t>
  </si>
  <si>
    <t>鳥海　里帆</t>
  </si>
  <si>
    <t>矢崎　梓紗</t>
  </si>
  <si>
    <t>山村学園</t>
  </si>
  <si>
    <t>立命館慶祥</t>
  </si>
  <si>
    <t>押川　千夏</t>
  </si>
  <si>
    <t>倉橋　奈摘</t>
  </si>
  <si>
    <t>野田学園</t>
  </si>
  <si>
    <t>岡山　千穂</t>
  </si>
  <si>
    <t>元山　美優</t>
  </si>
  <si>
    <t>板谷　有珠</t>
  </si>
  <si>
    <t>北陸学院</t>
  </si>
  <si>
    <t>中村　天音</t>
  </si>
  <si>
    <t>奈良育英</t>
  </si>
  <si>
    <t>淺野　汐香</t>
  </si>
  <si>
    <t>大河原　悠</t>
  </si>
  <si>
    <t>大川　美佐</t>
  </si>
  <si>
    <t>聖霊女短付</t>
  </si>
  <si>
    <t>清水　柚華</t>
  </si>
  <si>
    <t>大商学園</t>
  </si>
  <si>
    <t>佐藤　はな</t>
  </si>
  <si>
    <t>聖光学院</t>
  </si>
  <si>
    <t>岡垣　穂香</t>
  </si>
  <si>
    <t>小出　涼音</t>
  </si>
  <si>
    <t>光明相模原</t>
  </si>
  <si>
    <t>坂尻　若菜</t>
  </si>
  <si>
    <t>猪川　結花</t>
  </si>
  <si>
    <t>星野　遥香</t>
  </si>
  <si>
    <t>鈴木　桃子</t>
  </si>
  <si>
    <t>古賀　麻尋</t>
  </si>
  <si>
    <t>吉田　朋夏</t>
  </si>
  <si>
    <t>阿部　宏美</t>
  </si>
  <si>
    <t>久保　友莉佳</t>
  </si>
  <si>
    <t>伊藤　さつき</t>
  </si>
  <si>
    <t>菊池　にいな</t>
  </si>
  <si>
    <t>松原　綾乃</t>
  </si>
  <si>
    <t>高橋　悠</t>
  </si>
  <si>
    <t>田巻　日菜乃</t>
  </si>
  <si>
    <t>鈴木　優</t>
  </si>
  <si>
    <t>渡邊　早和子</t>
  </si>
  <si>
    <t>伊藤　楓</t>
  </si>
  <si>
    <t>西田　賀杏央</t>
  </si>
  <si>
    <t>早瀬　日菜乃</t>
  </si>
  <si>
    <t>男子コンソレーション</t>
  </si>
  <si>
    <t>平成３０年１月２６日</t>
  </si>
  <si>
    <t>ブルボンビーンズドーム</t>
  </si>
  <si>
    <t>（あ）の敗者</t>
  </si>
  <si>
    <t>（け）の敗者</t>
  </si>
  <si>
    <t>（と）の敗者</t>
  </si>
  <si>
    <t>（ふ）の敗者</t>
  </si>
  <si>
    <t>（い）の敗者</t>
  </si>
  <si>
    <t>（こ）の敗者</t>
  </si>
  <si>
    <t>（て）の敗者</t>
  </si>
  <si>
    <t>（ひ）の敗者</t>
  </si>
  <si>
    <t>（う）の敗者</t>
  </si>
  <si>
    <t>（さ）の敗者</t>
  </si>
  <si>
    <t>（つ）の敗者</t>
  </si>
  <si>
    <t>（は）の敗者</t>
  </si>
  <si>
    <t>（え）の敗者</t>
  </si>
  <si>
    <t>（し）の敗者</t>
  </si>
  <si>
    <t>（ち）の敗者</t>
  </si>
  <si>
    <t>（の）の敗者</t>
  </si>
  <si>
    <t>（お）の敗者</t>
  </si>
  <si>
    <t>（す）の敗者</t>
  </si>
  <si>
    <t>（ね）の敗者</t>
  </si>
  <si>
    <t>（み）の敗者</t>
  </si>
  <si>
    <t>（か）の敗者</t>
  </si>
  <si>
    <t>（せ）の敗者</t>
  </si>
  <si>
    <t>（ぬ）の敗者</t>
  </si>
  <si>
    <t>（ま）の敗者</t>
  </si>
  <si>
    <t>（き）の敗者</t>
  </si>
  <si>
    <t>（そ）の敗者</t>
  </si>
  <si>
    <t>（に）の敗者</t>
  </si>
  <si>
    <t>（ほ）の敗者</t>
  </si>
  <si>
    <t>（く）の敗者</t>
  </si>
  <si>
    <t>（た）の敗者</t>
  </si>
  <si>
    <t>（な）の敗者</t>
  </si>
  <si>
    <t>（へ）の敗者</t>
  </si>
  <si>
    <t>５位・６位　決定戦</t>
  </si>
  <si>
    <t>７位・８位　決定戦</t>
  </si>
  <si>
    <t>A</t>
  </si>
  <si>
    <t>（る）の敗者</t>
  </si>
  <si>
    <t>（イ）の敗者</t>
  </si>
  <si>
    <t>E</t>
  </si>
  <si>
    <t>B</t>
  </si>
  <si>
    <t>（れ）の敗者</t>
  </si>
  <si>
    <t>イ</t>
  </si>
  <si>
    <t>（ロ）の敗者</t>
  </si>
  <si>
    <t>F</t>
  </si>
  <si>
    <t>C</t>
  </si>
  <si>
    <t>（ろ）の敗者</t>
  </si>
  <si>
    <t>D</t>
  </si>
  <si>
    <t>（わ）の敗者</t>
  </si>
  <si>
    <t>ロ</t>
  </si>
  <si>
    <t>女子コンソレーション</t>
  </si>
  <si>
    <t xml:space="preserve">＜男子本トーナメント２８校＞  </t>
  </si>
  <si>
    <t>神戸総合運動公園</t>
  </si>
  <si>
    <t>き</t>
  </si>
  <si>
    <t>す</t>
  </si>
  <si>
    <t>ち</t>
  </si>
  <si>
    <t>あ</t>
  </si>
  <si>
    <t>く</t>
  </si>
  <si>
    <t>な</t>
  </si>
  <si>
    <t>ぬ</t>
  </si>
  <si>
    <t>い</t>
  </si>
  <si>
    <t>け</t>
  </si>
  <si>
    <t>せ</t>
  </si>
  <si>
    <t>つ</t>
  </si>
  <si>
    <t>う</t>
  </si>
  <si>
    <t>の</t>
  </si>
  <si>
    <t>は</t>
  </si>
  <si>
    <t>こ</t>
  </si>
  <si>
    <t>そ</t>
  </si>
  <si>
    <t>て</t>
  </si>
  <si>
    <t>え</t>
  </si>
  <si>
    <t>さ</t>
  </si>
  <si>
    <t>に</t>
  </si>
  <si>
    <t>ね</t>
  </si>
  <si>
    <t>お</t>
  </si>
  <si>
    <t>し</t>
  </si>
  <si>
    <t>た</t>
  </si>
  <si>
    <t>と</t>
  </si>
  <si>
    <t>か</t>
  </si>
  <si>
    <t>&lt;Ｂシード校&gt;</t>
  </si>
  <si>
    <t>Ａ</t>
  </si>
  <si>
    <t>Ｂ</t>
  </si>
  <si>
    <t>Ａ</t>
  </si>
  <si>
    <t>㋑</t>
  </si>
  <si>
    <t>㋒</t>
  </si>
  <si>
    <t>㋐</t>
  </si>
  <si>
    <t>＜１～２R　敗者コンソレーション＞　：　名谷テニスガーデン</t>
  </si>
  <si>
    <t>第９位</t>
  </si>
  <si>
    <t>ＢＹＥ</t>
  </si>
  <si>
    <t>山　梨</t>
  </si>
  <si>
    <t>神奈川</t>
  </si>
  <si>
    <t>近　畿</t>
  </si>
  <si>
    <t>兵　庫</t>
  </si>
  <si>
    <t>九　州</t>
  </si>
  <si>
    <t>長　崎</t>
  </si>
  <si>
    <t>埼　玉</t>
  </si>
  <si>
    <t>大　阪</t>
  </si>
  <si>
    <t>鹿児島</t>
  </si>
  <si>
    <t>東　北</t>
  </si>
  <si>
    <t>岩　手</t>
  </si>
  <si>
    <t>宮　城</t>
  </si>
  <si>
    <t>成城学園</t>
  </si>
  <si>
    <t>東　京</t>
  </si>
  <si>
    <t>東　海</t>
  </si>
  <si>
    <t>愛　知</t>
  </si>
  <si>
    <t>岡崎城西</t>
  </si>
  <si>
    <t>静　岡</t>
  </si>
  <si>
    <t>福　井</t>
  </si>
  <si>
    <t>東京学館新潟</t>
  </si>
  <si>
    <t>新　潟</t>
  </si>
  <si>
    <t>長　野</t>
  </si>
  <si>
    <t>石　川</t>
  </si>
  <si>
    <t>東山</t>
  </si>
  <si>
    <t>京　都</t>
  </si>
  <si>
    <t>近畿大附属</t>
  </si>
  <si>
    <t>中　国</t>
  </si>
  <si>
    <t>岡　山</t>
  </si>
  <si>
    <t>四　国</t>
  </si>
  <si>
    <t>愛　媛</t>
  </si>
  <si>
    <t>聖霊女短大</t>
  </si>
  <si>
    <t>秋　田</t>
  </si>
  <si>
    <t>山　形</t>
  </si>
  <si>
    <t>東洋大牛久</t>
  </si>
  <si>
    <t>茨　城</t>
  </si>
  <si>
    <t>白鵬女子</t>
  </si>
  <si>
    <t>椙山女学園</t>
  </si>
  <si>
    <t>同志社女子</t>
  </si>
  <si>
    <t>山　口</t>
  </si>
  <si>
    <t>沖　縄</t>
  </si>
  <si>
    <t>&lt;Ａシード校&gt;</t>
  </si>
  <si>
    <t>⑨</t>
  </si>
  <si>
    <t>⑤</t>
  </si>
  <si>
    <t>①</t>
  </si>
  <si>
    <t>⑬</t>
  </si>
  <si>
    <t>⑮</t>
  </si>
  <si>
    <t>③</t>
  </si>
  <si>
    <t>⑥</t>
  </si>
  <si>
    <t>⑩</t>
  </si>
  <si>
    <t>⑪</t>
  </si>
  <si>
    <t>⑦</t>
  </si>
  <si>
    <t>②</t>
  </si>
  <si>
    <t>⑭</t>
  </si>
  <si>
    <t>⑯</t>
  </si>
  <si>
    <t>④</t>
  </si>
  <si>
    <t>⑧</t>
  </si>
  <si>
    <t>⑫</t>
  </si>
  <si>
    <t>⑤の敗者</t>
  </si>
  <si>
    <t>⑨の敗者</t>
  </si>
  <si>
    <t>⑥の敗者</t>
  </si>
  <si>
    <t>⑩の敗者</t>
  </si>
  <si>
    <t>⑦の敗者</t>
  </si>
  <si>
    <t>⑪の敗者</t>
  </si>
  <si>
    <t>⑧の敗者</t>
  </si>
  <si>
    <t>⑫の敗者</t>
  </si>
  <si>
    <t>①の敗者</t>
  </si>
  <si>
    <t>第２５位</t>
  </si>
  <si>
    <t>③の敗者</t>
  </si>
  <si>
    <t>②の敗者</t>
  </si>
  <si>
    <t>Ｅ</t>
  </si>
  <si>
    <t>④の敗者</t>
  </si>
  <si>
    <t>Ａの勝者</t>
  </si>
  <si>
    <t>Ｂの勝者</t>
  </si>
  <si>
    <t>Ｂの敗者</t>
  </si>
  <si>
    <t>Ａの敗者</t>
  </si>
  <si>
    <t>Ａの敗者</t>
  </si>
  <si>
    <t>（ち）の敗者</t>
  </si>
  <si>
    <t xml:space="preserve">＜女子本トーナメント２８校＞  </t>
  </si>
  <si>
    <t>平成３０年１月２７日〜２８日</t>
  </si>
  <si>
    <t>㋐の敗者</t>
  </si>
  <si>
    <t>㋑の敗者</t>
  </si>
  <si>
    <t>㋓の敗者</t>
  </si>
  <si>
    <t>㋒の敗者</t>
  </si>
  <si>
    <t>㋑の敗者</t>
  </si>
  <si>
    <t>㋓の敗者</t>
  </si>
  <si>
    <t>㋒の敗者</t>
  </si>
  <si>
    <t>平成３０年　全国私立高等学校テニス選手権 団体戦　</t>
  </si>
  <si>
    <t>＜本戦１～２R敗者コンソレーション＞　：　１月２７日～１月２８日　総合運動公園</t>
  </si>
  <si>
    <t>＜本戦１～２R敗者コンソレーション １R敗者＞　：　１月２８日　名谷テニスガーデン</t>
  </si>
  <si>
    <t>＜本戦１～２R敗者コンソレーション＞　：　１月２７日～２８日　総合運動公園</t>
  </si>
  <si>
    <t>＜本戦１～２R敗者コンソレーション ２R敗者＞　：　１月２８日　総合運動公園</t>
  </si>
  <si>
    <t>（</t>
  </si>
  <si>
    <t>＜３～４R 敗者コンソレーション＞　：　１月２８日　神戸総合運動公園 （ただし、本戦と同一対戦は本戦結果に基づく）</t>
  </si>
  <si>
    <t>㋐の敗者</t>
  </si>
  <si>
    <t>BS</t>
  </si>
  <si>
    <t>1R</t>
  </si>
  <si>
    <t>BS</t>
  </si>
  <si>
    <t>1R</t>
  </si>
  <si>
    <t>.</t>
  </si>
  <si>
    <t>(</t>
  </si>
  <si>
    <t>)</t>
  </si>
  <si>
    <t>VS</t>
  </si>
  <si>
    <t>(</t>
  </si>
  <si>
    <t>)</t>
  </si>
  <si>
    <t>BS</t>
  </si>
  <si>
    <t>1R</t>
  </si>
  <si>
    <t>.</t>
  </si>
  <si>
    <t>)</t>
  </si>
  <si>
    <t>(</t>
  </si>
  <si>
    <t>VS</t>
  </si>
  <si>
    <t>VS</t>
  </si>
  <si>
    <t>.</t>
  </si>
  <si>
    <t>(</t>
  </si>
  <si>
    <t>)</t>
  </si>
  <si>
    <t>VS</t>
  </si>
  <si>
    <t>(</t>
  </si>
  <si>
    <t>.</t>
  </si>
  <si>
    <t>.</t>
  </si>
  <si>
    <t>(</t>
  </si>
  <si>
    <t>VS</t>
  </si>
  <si>
    <t>.</t>
  </si>
  <si>
    <t>)</t>
  </si>
  <si>
    <t>1R</t>
  </si>
  <si>
    <t>(</t>
  </si>
  <si>
    <t>BS</t>
  </si>
  <si>
    <t>GS</t>
  </si>
  <si>
    <t>②</t>
  </si>
  <si>
    <t>守屋　達貴</t>
  </si>
  <si>
    <t>南関東</t>
  </si>
  <si>
    <t>法政二</t>
  </si>
  <si>
    <t>遠藤　由香莉</t>
  </si>
  <si>
    <t>日大三島</t>
  </si>
  <si>
    <t>加田　明日香</t>
  </si>
  <si>
    <t>①</t>
  </si>
  <si>
    <t>近畿</t>
  </si>
  <si>
    <t>城南学園</t>
  </si>
  <si>
    <t>鈴木　芽衣</t>
  </si>
  <si>
    <t>久田　友莉佳</t>
  </si>
  <si>
    <t>酒井　凜</t>
  </si>
  <si>
    <t>（は）の敗者</t>
  </si>
  <si>
    <t>（な）の敗者</t>
  </si>
  <si>
    <t>（に）の敗者</t>
  </si>
  <si>
    <t>（ぬ）の敗者</t>
  </si>
  <si>
    <t>（ね）の敗者</t>
  </si>
  <si>
    <t>（の）の敗者</t>
  </si>
  <si>
    <t>（は）の敗者</t>
  </si>
  <si>
    <t>慶應義塾</t>
  </si>
  <si>
    <t>男子シングルス</t>
  </si>
  <si>
    <t>阿多　竜也</t>
  </si>
  <si>
    <t>(</t>
  </si>
  <si>
    <t>)</t>
  </si>
  <si>
    <t>ち</t>
  </si>
  <si>
    <t>の</t>
  </si>
  <si>
    <t>あ</t>
  </si>
  <si>
    <t>け</t>
  </si>
  <si>
    <t>む</t>
  </si>
  <si>
    <t>ゆ</t>
  </si>
  <si>
    <t>い</t>
  </si>
  <si>
    <t>こ</t>
  </si>
  <si>
    <t>つ</t>
  </si>
  <si>
    <t>は</t>
  </si>
  <si>
    <t>る</t>
  </si>
  <si>
    <t>ろ</t>
  </si>
  <si>
    <t>て</t>
  </si>
  <si>
    <t>ひ</t>
  </si>
  <si>
    <t>う</t>
  </si>
  <si>
    <t>さ</t>
  </si>
  <si>
    <t>め</t>
  </si>
  <si>
    <t>よ</t>
  </si>
  <si>
    <t>え</t>
  </si>
  <si>
    <t>し</t>
  </si>
  <si>
    <t>と</t>
  </si>
  <si>
    <t>ふ</t>
  </si>
  <si>
    <t>な</t>
  </si>
  <si>
    <t>へ</t>
  </si>
  <si>
    <t>お</t>
  </si>
  <si>
    <t>す</t>
  </si>
  <si>
    <t>も</t>
  </si>
  <si>
    <t>ら</t>
  </si>
  <si>
    <t>か</t>
  </si>
  <si>
    <t>せ</t>
  </si>
  <si>
    <t>に</t>
  </si>
  <si>
    <t>ほ</t>
  </si>
  <si>
    <t>れ</t>
  </si>
  <si>
    <t>わ</t>
  </si>
  <si>
    <t>ぬ</t>
  </si>
  <si>
    <t>ま</t>
  </si>
  <si>
    <t>き</t>
  </si>
  <si>
    <t>そ</t>
  </si>
  <si>
    <t>や</t>
  </si>
  <si>
    <t>り</t>
  </si>
  <si>
    <t>く</t>
  </si>
  <si>
    <t>た</t>
  </si>
  <si>
    <t>ね</t>
  </si>
  <si>
    <t>み</t>
  </si>
  <si>
    <t>シード順位</t>
  </si>
  <si>
    <t/>
  </si>
  <si>
    <t>平成３０年　全国私立高等学校テニス選手権</t>
  </si>
  <si>
    <t>平成３０年１月２５～２６日</t>
  </si>
  <si>
    <t>ブルボンビーンズドーム</t>
  </si>
  <si>
    <t>)</t>
  </si>
  <si>
    <t>)</t>
  </si>
  <si>
    <t>)</t>
  </si>
  <si>
    <t>)</t>
  </si>
  <si>
    <t>)</t>
  </si>
  <si>
    <t>)</t>
  </si>
  <si>
    <t>)</t>
  </si>
  <si>
    <t>)</t>
  </si>
  <si>
    <t>)</t>
  </si>
  <si>
    <t>)</t>
  </si>
  <si>
    <t>)</t>
  </si>
  <si>
    <t>)</t>
  </si>
  <si>
    <t>保坂　駿太</t>
  </si>
  <si>
    <t>1</t>
  </si>
  <si>
    <t>2</t>
  </si>
  <si>
    <t>3</t>
  </si>
  <si>
    <t>4</t>
  </si>
  <si>
    <t>5</t>
  </si>
  <si>
    <t>6</t>
  </si>
  <si>
    <t>7</t>
  </si>
  <si>
    <t>8</t>
  </si>
  <si>
    <t>山田　知宙</t>
  </si>
  <si>
    <t>高間　一晟</t>
  </si>
  <si>
    <t>徳　航太</t>
  </si>
  <si>
    <t>片山　楓</t>
  </si>
  <si>
    <t>藤浪　巧</t>
  </si>
  <si>
    <t>斎藤　聖</t>
  </si>
  <si>
    <t>内田　涼太郎</t>
  </si>
  <si>
    <t>衣川　信繁</t>
  </si>
  <si>
    <t>内田　涼太郎</t>
  </si>
  <si>
    <t>間仲　啓</t>
  </si>
  <si>
    <t>東　竜平</t>
  </si>
  <si>
    <t>女子シングルス</t>
  </si>
  <si>
    <t>伊藤さつき</t>
  </si>
  <si>
    <t>西田賀杏央</t>
  </si>
  <si>
    <t>5</t>
  </si>
  <si>
    <t>6</t>
  </si>
  <si>
    <t>㋓</t>
  </si>
  <si>
    <t>本戦結果
による</t>
  </si>
  <si>
    <t>相生学院</t>
  </si>
  <si>
    <t>第３位</t>
  </si>
  <si>
    <t>第５位</t>
  </si>
  <si>
    <t>優勝</t>
  </si>
  <si>
    <t>第１７位</t>
  </si>
  <si>
    <t>鳳凰</t>
  </si>
  <si>
    <t>海星</t>
  </si>
  <si>
    <t>Ａ</t>
  </si>
  <si>
    <t>Ｂ</t>
  </si>
  <si>
    <t>Ｃ</t>
  </si>
  <si>
    <t>Ｄ</t>
  </si>
  <si>
    <t>Ｆ</t>
  </si>
  <si>
    <t>岩手</t>
  </si>
  <si>
    <t>名経大市邨</t>
  </si>
  <si>
    <t>駿台甲府</t>
  </si>
  <si>
    <t>岡山学芸館</t>
  </si>
  <si>
    <t>㋐</t>
  </si>
  <si>
    <t>㋑</t>
  </si>
  <si>
    <t>野田学園</t>
  </si>
  <si>
    <t>愛知啓成</t>
  </si>
  <si>
    <t>本戦結果による</t>
  </si>
  <si>
    <t>日大三島</t>
  </si>
  <si>
    <t>伊藤</t>
  </si>
  <si>
    <t>大河原</t>
  </si>
  <si>
    <t>菊池</t>
  </si>
  <si>
    <t>松原</t>
  </si>
  <si>
    <t>高橋</t>
  </si>
  <si>
    <t>76(6)</t>
  </si>
  <si>
    <t>酒井</t>
  </si>
  <si>
    <t>（広陵）</t>
  </si>
  <si>
    <t>佐藤</t>
  </si>
  <si>
    <t>谷井</t>
  </si>
  <si>
    <t>川岸</t>
  </si>
  <si>
    <t>富濱</t>
  </si>
  <si>
    <t>溝口</t>
  </si>
  <si>
    <t>久田</t>
  </si>
  <si>
    <t>田巻</t>
  </si>
  <si>
    <t>押川</t>
  </si>
  <si>
    <t>倉橋</t>
  </si>
  <si>
    <t>本山</t>
  </si>
  <si>
    <t>鈴木</t>
  </si>
  <si>
    <t>中村</t>
  </si>
  <si>
    <t>大川</t>
  </si>
  <si>
    <t>岡垣</t>
  </si>
  <si>
    <t>西田</t>
  </si>
  <si>
    <t>小出</t>
  </si>
  <si>
    <t>猪川</t>
  </si>
  <si>
    <t>古賀</t>
  </si>
  <si>
    <t>76(5)</t>
  </si>
  <si>
    <t>星野</t>
  </si>
  <si>
    <t>吉田</t>
  </si>
  <si>
    <t>阿部</t>
  </si>
  <si>
    <t>平林</t>
  </si>
  <si>
    <t>久保</t>
  </si>
  <si>
    <t>前田</t>
  </si>
  <si>
    <t>鳥海</t>
  </si>
  <si>
    <t>矢崎</t>
  </si>
  <si>
    <t>３位・４位　決定戦</t>
  </si>
  <si>
    <t>76(8)</t>
  </si>
  <si>
    <t>清水</t>
  </si>
  <si>
    <t>RET</t>
  </si>
  <si>
    <t>渡邊</t>
  </si>
  <si>
    <t>元山</t>
  </si>
  <si>
    <t>早瀬</t>
  </si>
  <si>
    <t>加藤</t>
  </si>
  <si>
    <t>牛越</t>
  </si>
  <si>
    <t>八郷</t>
  </si>
  <si>
    <t>藤林</t>
  </si>
  <si>
    <t>赤西</t>
  </si>
  <si>
    <t>松下</t>
  </si>
  <si>
    <t>米田</t>
  </si>
  <si>
    <t>杉本</t>
  </si>
  <si>
    <t>大植</t>
  </si>
  <si>
    <t>富永</t>
  </si>
  <si>
    <t>76(4)</t>
  </si>
  <si>
    <t>山田</t>
  </si>
  <si>
    <t>東</t>
  </si>
  <si>
    <t>丸山</t>
  </si>
  <si>
    <t>（相生学院）</t>
  </si>
  <si>
    <t>98(4)</t>
  </si>
  <si>
    <t>橋田</t>
  </si>
  <si>
    <t>高間</t>
  </si>
  <si>
    <t>76(2)</t>
  </si>
  <si>
    <t>徳</t>
  </si>
  <si>
    <t>76(3)</t>
  </si>
  <si>
    <t>藤浪</t>
  </si>
  <si>
    <t>高畑</t>
  </si>
  <si>
    <t>齋藤</t>
  </si>
  <si>
    <t>岩田</t>
  </si>
  <si>
    <t>盛田</t>
  </si>
  <si>
    <t>手塚</t>
  </si>
  <si>
    <t>本田</t>
  </si>
  <si>
    <t>衣川</t>
  </si>
  <si>
    <t>三宅</t>
  </si>
  <si>
    <t>石橋</t>
  </si>
  <si>
    <t>W.O.</t>
  </si>
  <si>
    <t>76(5)</t>
  </si>
  <si>
    <t>守屋</t>
  </si>
  <si>
    <t>牛越</t>
  </si>
  <si>
    <t>76(2)</t>
  </si>
  <si>
    <t>阿多</t>
  </si>
  <si>
    <t>76(7)</t>
  </si>
  <si>
    <t>阿多</t>
  </si>
  <si>
    <t>山田</t>
  </si>
  <si>
    <t>杉本</t>
  </si>
  <si>
    <t>米田</t>
  </si>
  <si>
    <t>斎藤</t>
  </si>
  <si>
    <t>横田</t>
  </si>
  <si>
    <t>横田</t>
  </si>
  <si>
    <t>高間</t>
  </si>
  <si>
    <t>橋田</t>
  </si>
  <si>
    <t>菅谷</t>
  </si>
  <si>
    <t>衣川</t>
  </si>
  <si>
    <t>手塚</t>
  </si>
  <si>
    <t>太田</t>
  </si>
  <si>
    <t>岩田</t>
  </si>
  <si>
    <t>大植</t>
  </si>
  <si>
    <t>高畑</t>
  </si>
  <si>
    <t>赤西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</si>
</sst>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#,##0_);[Red]\(#,##0\)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b/>
      <sz val="20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游ゴシック"/>
      <family val="3"/>
    </font>
    <font>
      <sz val="14"/>
      <color indexed="8"/>
      <name val="游ゴシック"/>
      <family val="3"/>
    </font>
    <font>
      <sz val="14"/>
      <color indexed="8"/>
      <name val="ＭＳ Ｐゴシック"/>
      <family val="3"/>
    </font>
    <font>
      <sz val="28"/>
      <color indexed="8"/>
      <name val="游ゴシック"/>
      <family val="3"/>
    </font>
    <font>
      <sz val="2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20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Ｐゴシック"/>
      <family val="3"/>
    </font>
    <font>
      <sz val="28"/>
      <color theme="1"/>
      <name val="Calibri"/>
      <family val="3"/>
    </font>
    <font>
      <sz val="2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/>
      <top/>
      <bottom style="dotted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dotted"/>
      <top style="thin"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rgb="FFFF0000"/>
      </bottom>
    </border>
    <border>
      <left style="thick">
        <color rgb="FFFF0000"/>
      </left>
      <right/>
      <top/>
      <bottom/>
    </border>
    <border>
      <left style="thin"/>
      <right style="thin"/>
      <top/>
      <bottom/>
    </border>
    <border>
      <left/>
      <right/>
      <top style="thick">
        <color rgb="FFFF0000"/>
      </top>
      <bottom/>
    </border>
    <border>
      <left style="thick">
        <color rgb="FFFF0000"/>
      </left>
      <right style="thin"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n"/>
      <right style="thin"/>
      <top/>
      <bottom style="thick">
        <color rgb="FFFF0000"/>
      </bottom>
    </border>
    <border>
      <left style="thick">
        <color rgb="FFFF0000"/>
      </left>
      <right style="thin"/>
      <top/>
      <bottom style="thick">
        <color rgb="FFFF0000"/>
      </bottom>
    </border>
    <border>
      <left style="thin"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 style="thick">
        <color rgb="FFFF0000"/>
      </right>
      <top/>
      <bottom style="thick">
        <color rgb="FFFF0000"/>
      </bottom>
    </border>
    <border>
      <left style="thin"/>
      <right/>
      <top/>
      <bottom style="thick">
        <color rgb="FFFF0000"/>
      </bottom>
    </border>
    <border>
      <left style="thick">
        <color rgb="FFFF0000"/>
      </left>
      <right style="thick">
        <color rgb="FFFF0000"/>
      </right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/>
      <bottom style="thin"/>
    </border>
    <border>
      <left/>
      <right style="thin">
        <color theme="1"/>
      </right>
      <top style="thick">
        <color rgb="FFFF0000"/>
      </top>
      <bottom/>
    </border>
    <border>
      <left/>
      <right style="thin">
        <color theme="1"/>
      </right>
      <top/>
      <bottom/>
    </border>
    <border>
      <left style="thick">
        <color rgb="FFFF0000"/>
      </left>
      <right/>
      <top style="thin"/>
      <bottom/>
    </border>
    <border>
      <left style="dotted"/>
      <right/>
      <top/>
      <bottom style="thick">
        <color rgb="FFFF0000"/>
      </bottom>
    </border>
    <border>
      <left/>
      <right style="thick">
        <color rgb="FFFF0000"/>
      </right>
      <top style="thin"/>
      <bottom/>
    </border>
    <border>
      <left style="thick">
        <color rgb="FFFF0000"/>
      </left>
      <right style="thin"/>
      <top style="thick">
        <color rgb="FFFF0000"/>
      </top>
      <bottom/>
    </border>
    <border>
      <left style="thin"/>
      <right style="thick">
        <color rgb="FFFF0000"/>
      </right>
      <top/>
      <bottom/>
    </border>
    <border>
      <left style="thick">
        <color rgb="FFFF0000"/>
      </left>
      <right/>
      <top/>
      <bottom style="thin"/>
    </border>
    <border>
      <left/>
      <right style="thick">
        <color rgb="FFFF0000"/>
      </right>
      <top/>
      <bottom style="thin"/>
    </border>
    <border>
      <left/>
      <right style="dotted"/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dotted"/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dotted"/>
      <top/>
      <bottom style="thick">
        <color rgb="FFFF0000"/>
      </bottom>
    </border>
    <border>
      <left style="thick">
        <color rgb="FFFF0000"/>
      </left>
      <right style="thin"/>
      <top/>
      <bottom style="thin"/>
    </border>
    <border>
      <left style="dotted"/>
      <right/>
      <top style="thick">
        <color rgb="FFFF0000"/>
      </top>
      <bottom/>
    </border>
    <border>
      <left/>
      <right style="dotted"/>
      <top style="thick">
        <color rgb="FFFF0000"/>
      </top>
      <bottom/>
    </border>
    <border>
      <left/>
      <right style="thin"/>
      <top style="thick">
        <color rgb="FFFF0000"/>
      </top>
      <bottom/>
    </border>
    <border>
      <left style="thin"/>
      <right style="thick">
        <color rgb="FFFF0000"/>
      </right>
      <top/>
      <bottom style="thin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/>
      <right/>
      <top style="dotted"/>
      <bottom/>
    </border>
    <border>
      <left/>
      <right/>
      <top/>
      <bottom style="dotted"/>
    </border>
    <border>
      <left/>
      <right style="dotted"/>
      <top style="dotted"/>
      <bottom/>
    </border>
    <border>
      <left/>
      <right style="dotted"/>
      <top/>
      <bottom style="dotted"/>
    </border>
    <border>
      <left/>
      <right style="thin">
        <color theme="1"/>
      </right>
      <top/>
      <bottom style="thin"/>
    </border>
    <border>
      <left/>
      <right style="dotted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56" fillId="32" borderId="0" applyNumberFormat="0" applyBorder="0" applyAlignment="0" applyProtection="0"/>
  </cellStyleXfs>
  <cellXfs count="652">
    <xf numFmtId="0" fontId="0" fillId="0" borderId="0" xfId="0" applyFont="1" applyAlignment="1">
      <alignment vertical="center"/>
    </xf>
    <xf numFmtId="0" fontId="5" fillId="0" borderId="0" xfId="60" applyFont="1" applyAlignment="1">
      <alignment horizontal="distributed" vertical="center"/>
      <protection/>
    </xf>
    <xf numFmtId="0" fontId="3" fillId="0" borderId="0" xfId="60" applyFont="1" applyAlignment="1">
      <alignment horizontal="distributed" vertical="center"/>
      <protection/>
    </xf>
    <xf numFmtId="0" fontId="5" fillId="0" borderId="0" xfId="60" applyFont="1" applyAlignment="1">
      <alignment horizontal="distributed" vertical="center" shrinkToFit="1"/>
      <protection/>
    </xf>
    <xf numFmtId="0" fontId="7" fillId="0" borderId="0" xfId="60" applyFont="1" applyAlignment="1">
      <alignment vertical="center"/>
      <protection/>
    </xf>
    <xf numFmtId="176" fontId="8" fillId="0" borderId="0" xfId="60" applyNumberFormat="1" applyFont="1" applyAlignment="1">
      <alignment horizontal="distributed" vertical="center"/>
      <protection/>
    </xf>
    <xf numFmtId="0" fontId="7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176" fontId="11" fillId="0" borderId="0" xfId="60" applyNumberFormat="1" applyFont="1" applyAlignment="1">
      <alignment horizontal="center" vertical="center"/>
      <protection/>
    </xf>
    <xf numFmtId="176" fontId="9" fillId="0" borderId="0" xfId="60" applyNumberFormat="1" applyFont="1" applyAlignment="1">
      <alignment horizontal="center" vertical="center"/>
      <protection/>
    </xf>
    <xf numFmtId="0" fontId="12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7" fillId="0" borderId="0" xfId="0" applyFont="1" applyAlignment="1">
      <alignment vertical="center"/>
    </xf>
    <xf numFmtId="0" fontId="57" fillId="0" borderId="0" xfId="60" applyFont="1" applyAlignment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vertical="center"/>
      <protection/>
    </xf>
    <xf numFmtId="0" fontId="13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distributed" vertical="center"/>
    </xf>
    <xf numFmtId="49" fontId="8" fillId="0" borderId="0" xfId="60" applyNumberFormat="1" applyFont="1" applyAlignment="1">
      <alignment horizontal="center" vertical="center"/>
      <protection/>
    </xf>
    <xf numFmtId="0" fontId="8" fillId="0" borderId="0" xfId="0" applyFont="1" applyBorder="1" applyAlignment="1">
      <alignment horizontal="distributed" vertical="center"/>
    </xf>
    <xf numFmtId="0" fontId="5" fillId="0" borderId="0" xfId="60" applyFont="1" applyBorder="1" applyAlignment="1">
      <alignment horizontal="distributed" vertical="center"/>
      <protection/>
    </xf>
    <xf numFmtId="0" fontId="9" fillId="0" borderId="0" xfId="60" applyFont="1" applyAlignment="1">
      <alignment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distributed" vertical="center" shrinkToFit="1"/>
      <protection/>
    </xf>
    <xf numFmtId="0" fontId="8" fillId="0" borderId="16" xfId="60" applyFont="1" applyBorder="1" applyAlignment="1">
      <alignment horizontal="center" vertical="center"/>
      <protection/>
    </xf>
    <xf numFmtId="176" fontId="8" fillId="0" borderId="0" xfId="60" applyNumberFormat="1" applyFont="1" applyBorder="1" applyAlignment="1">
      <alignment horizontal="distributed" vertical="center"/>
      <protection/>
    </xf>
    <xf numFmtId="0" fontId="12" fillId="0" borderId="0" xfId="60" applyFont="1" applyAlignment="1">
      <alignment horizontal="distributed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8" fillId="0" borderId="0" xfId="60" applyFont="1" applyAlignme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8" fillId="0" borderId="18" xfId="60" applyFont="1" applyBorder="1" applyAlignment="1">
      <alignment vertical="center"/>
      <protection/>
    </xf>
    <xf numFmtId="0" fontId="12" fillId="0" borderId="0" xfId="60" applyFont="1" applyAlignment="1">
      <alignment horizontal="right" vertical="center"/>
      <protection/>
    </xf>
    <xf numFmtId="0" fontId="8" fillId="0" borderId="19" xfId="60" applyFont="1" applyBorder="1" applyAlignment="1">
      <alignment vertical="center"/>
      <protection/>
    </xf>
    <xf numFmtId="0" fontId="12" fillId="0" borderId="19" xfId="60" applyFont="1" applyBorder="1" applyAlignment="1">
      <alignment vertical="center"/>
      <protection/>
    </xf>
    <xf numFmtId="0" fontId="12" fillId="0" borderId="20" xfId="60" applyFont="1" applyBorder="1" applyAlignment="1">
      <alignment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8" fillId="0" borderId="0" xfId="60" applyNumberFormat="1" applyFont="1" applyAlignment="1">
      <alignment vertical="center"/>
      <protection/>
    </xf>
    <xf numFmtId="0" fontId="8" fillId="0" borderId="0" xfId="60" applyFont="1" applyAlignment="1">
      <alignment horizontal="distributed" vertical="center" shrinkToFit="1"/>
      <protection/>
    </xf>
    <xf numFmtId="177" fontId="7" fillId="0" borderId="0" xfId="60" applyNumberFormat="1" applyFont="1" applyAlignment="1">
      <alignment horizontal="distributed" vertical="center"/>
      <protection/>
    </xf>
    <xf numFmtId="0" fontId="8" fillId="0" borderId="0" xfId="60" applyNumberFormat="1" applyFont="1" applyAlignment="1">
      <alignment horizontal="left" vertical="center"/>
      <protection/>
    </xf>
    <xf numFmtId="0" fontId="8" fillId="0" borderId="0" xfId="60" applyNumberFormat="1" applyFont="1" applyBorder="1" applyAlignment="1">
      <alignment vertical="center"/>
      <protection/>
    </xf>
    <xf numFmtId="0" fontId="8" fillId="0" borderId="21" xfId="60" applyNumberFormat="1" applyFont="1" applyBorder="1" applyAlignment="1">
      <alignment vertical="center"/>
      <protection/>
    </xf>
    <xf numFmtId="0" fontId="8" fillId="0" borderId="15" xfId="60" applyNumberFormat="1" applyFont="1" applyBorder="1" applyAlignment="1">
      <alignment vertical="center"/>
      <protection/>
    </xf>
    <xf numFmtId="0" fontId="8" fillId="0" borderId="15" xfId="60" applyNumberFormat="1" applyFont="1" applyBorder="1" applyAlignment="1">
      <alignment horizontal="left" vertical="center"/>
      <protection/>
    </xf>
    <xf numFmtId="0" fontId="8" fillId="0" borderId="11" xfId="60" applyNumberFormat="1" applyFont="1" applyBorder="1" applyAlignment="1">
      <alignment horizontal="left" vertical="center"/>
      <protection/>
    </xf>
    <xf numFmtId="0" fontId="8" fillId="0" borderId="16" xfId="60" applyNumberFormat="1" applyFont="1" applyBorder="1" applyAlignment="1">
      <alignment vertical="center"/>
      <protection/>
    </xf>
    <xf numFmtId="0" fontId="8" fillId="0" borderId="0" xfId="60" applyNumberFormat="1" applyFont="1" applyAlignment="1">
      <alignment vertical="center" wrapText="1"/>
      <protection/>
    </xf>
    <xf numFmtId="0" fontId="8" fillId="0" borderId="0" xfId="60" applyNumberFormat="1" applyFont="1" applyBorder="1" applyAlignment="1">
      <alignment vertical="center" wrapText="1"/>
      <protection/>
    </xf>
    <xf numFmtId="0" fontId="8" fillId="0" borderId="10" xfId="60" applyNumberFormat="1" applyFont="1" applyBorder="1" applyAlignment="1">
      <alignment vertical="center"/>
      <protection/>
    </xf>
    <xf numFmtId="0" fontId="8" fillId="0" borderId="21" xfId="60" applyNumberFormat="1" applyFont="1" applyBorder="1" applyAlignment="1">
      <alignment horizontal="left" vertical="center"/>
      <protection/>
    </xf>
    <xf numFmtId="0" fontId="8" fillId="0" borderId="11" xfId="60" applyNumberFormat="1" applyFont="1" applyBorder="1" applyAlignment="1">
      <alignment vertical="center"/>
      <protection/>
    </xf>
    <xf numFmtId="0" fontId="8" fillId="0" borderId="0" xfId="60" applyNumberFormat="1" applyFont="1" applyBorder="1" applyAlignment="1">
      <alignment horizontal="center" vertical="center"/>
      <protection/>
    </xf>
    <xf numFmtId="0" fontId="8" fillId="0" borderId="22" xfId="60" applyNumberFormat="1" applyFont="1" applyBorder="1" applyAlignment="1">
      <alignment vertical="center"/>
      <protection/>
    </xf>
    <xf numFmtId="0" fontId="8" fillId="0" borderId="12" xfId="60" applyNumberFormat="1" applyFont="1" applyBorder="1" applyAlignment="1">
      <alignment vertical="center"/>
      <protection/>
    </xf>
    <xf numFmtId="0" fontId="8" fillId="0" borderId="0" xfId="60" applyNumberFormat="1" applyFont="1" applyAlignment="1">
      <alignment horizontal="distributed" vertical="center" shrinkToFit="1"/>
      <protection/>
    </xf>
    <xf numFmtId="0" fontId="14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horizontal="right" vertical="center"/>
      <protection/>
    </xf>
    <xf numFmtId="0" fontId="8" fillId="0" borderId="23" xfId="60" applyNumberFormat="1" applyFont="1" applyBorder="1" applyAlignment="1">
      <alignment horizontal="center" vertical="center"/>
      <protection/>
    </xf>
    <xf numFmtId="0" fontId="8" fillId="0" borderId="24" xfId="60" applyNumberFormat="1" applyFont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horizontal="left" vertical="center"/>
    </xf>
    <xf numFmtId="0" fontId="14" fillId="0" borderId="0" xfId="60" applyNumberFormat="1" applyFont="1" applyAlignment="1">
      <alignment horizontal="distributed" vertical="center"/>
      <protection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60" applyNumberFormat="1" applyFont="1" applyAlignment="1">
      <alignment horizontal="center" vertical="center" wrapText="1"/>
      <protection/>
    </xf>
    <xf numFmtId="0" fontId="8" fillId="0" borderId="12" xfId="60" applyNumberFormat="1" applyFont="1" applyBorder="1" applyAlignment="1">
      <alignment horizontal="center" vertical="center" wrapText="1"/>
      <protection/>
    </xf>
    <xf numFmtId="0" fontId="8" fillId="0" borderId="0" xfId="60" applyNumberFormat="1" applyFont="1" applyBorder="1" applyAlignment="1">
      <alignment horizontal="center" vertical="center" wrapText="1"/>
      <protection/>
    </xf>
    <xf numFmtId="0" fontId="8" fillId="0" borderId="25" xfId="60" applyNumberFormat="1" applyFont="1" applyBorder="1" applyAlignment="1">
      <alignment horizontal="center" vertical="center"/>
      <protection/>
    </xf>
    <xf numFmtId="0" fontId="8" fillId="0" borderId="26" xfId="60" applyNumberFormat="1" applyFont="1" applyBorder="1" applyAlignment="1">
      <alignment horizontal="center" vertical="center"/>
      <protection/>
    </xf>
    <xf numFmtId="0" fontId="8" fillId="0" borderId="0" xfId="60" applyNumberFormat="1" applyFont="1" applyBorder="1" applyAlignment="1">
      <alignment horizontal="right" vertical="center"/>
      <protection/>
    </xf>
    <xf numFmtId="0" fontId="8" fillId="0" borderId="12" xfId="60" applyNumberFormat="1" applyFont="1" applyBorder="1" applyAlignment="1">
      <alignment horizontal="right" vertical="center"/>
      <protection/>
    </xf>
    <xf numFmtId="0" fontId="8" fillId="0" borderId="15" xfId="60" applyNumberFormat="1" applyFont="1" applyBorder="1" applyAlignment="1">
      <alignment horizontal="right" vertical="center"/>
      <protection/>
    </xf>
    <xf numFmtId="0" fontId="8" fillId="0" borderId="17" xfId="60" applyNumberFormat="1" applyFont="1" applyBorder="1" applyAlignment="1">
      <alignment vertical="center"/>
      <protection/>
    </xf>
    <xf numFmtId="0" fontId="8" fillId="0" borderId="15" xfId="60" applyNumberFormat="1" applyFont="1" applyBorder="1" applyAlignment="1">
      <alignment vertical="center" wrapText="1"/>
      <protection/>
    </xf>
    <xf numFmtId="0" fontId="8" fillId="0" borderId="12" xfId="60" applyNumberFormat="1" applyFont="1" applyBorder="1" applyAlignment="1">
      <alignment vertical="center" wrapText="1"/>
      <protection/>
    </xf>
    <xf numFmtId="0" fontId="8" fillId="0" borderId="17" xfId="60" applyNumberFormat="1" applyFont="1" applyBorder="1" applyAlignment="1">
      <alignment vertical="center" wrapText="1"/>
      <protection/>
    </xf>
    <xf numFmtId="0" fontId="8" fillId="0" borderId="14" xfId="60" applyNumberFormat="1" applyFont="1" applyBorder="1" applyAlignment="1">
      <alignment vertical="center" wrapText="1"/>
      <protection/>
    </xf>
    <xf numFmtId="0" fontId="14" fillId="0" borderId="0" xfId="60" applyNumberFormat="1" applyFont="1" applyBorder="1" applyAlignment="1">
      <alignment horizontal="distributed" vertical="center"/>
      <protection/>
    </xf>
    <xf numFmtId="0" fontId="58" fillId="0" borderId="0" xfId="60" applyFont="1" applyAlignment="1">
      <alignment vertical="center"/>
      <protection/>
    </xf>
    <xf numFmtId="0" fontId="58" fillId="0" borderId="0" xfId="60" applyFont="1" applyBorder="1" applyAlignment="1">
      <alignment vertical="center"/>
      <protection/>
    </xf>
    <xf numFmtId="177" fontId="8" fillId="0" borderId="0" xfId="60" applyNumberFormat="1" applyFont="1" applyAlignment="1">
      <alignment horizontal="distributed" vertical="center"/>
      <protection/>
    </xf>
    <xf numFmtId="0" fontId="8" fillId="0" borderId="0" xfId="60" applyFont="1" applyAlignment="1">
      <alignment horizontal="left" vertical="center"/>
      <protection/>
    </xf>
    <xf numFmtId="0" fontId="58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right" vertical="center"/>
      <protection/>
    </xf>
    <xf numFmtId="176" fontId="8" fillId="0" borderId="0" xfId="60" applyNumberFormat="1" applyFont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NumberFormat="1" applyFont="1" applyAlignment="1">
      <alignment horizontal="distributed" vertical="center"/>
      <protection/>
    </xf>
    <xf numFmtId="0" fontId="8" fillId="0" borderId="0" xfId="60" applyNumberFormat="1" applyFont="1" applyAlignment="1">
      <alignment horizontal="center" vertical="center"/>
      <protection/>
    </xf>
    <xf numFmtId="0" fontId="8" fillId="0" borderId="0" xfId="60" applyNumberFormat="1" applyFont="1" applyBorder="1" applyAlignment="1">
      <alignment horizontal="distributed" vertical="center"/>
      <protection/>
    </xf>
    <xf numFmtId="0" fontId="8" fillId="0" borderId="0" xfId="60" applyNumberFormat="1" applyFont="1" applyBorder="1" applyAlignment="1">
      <alignment horizontal="distributed" vertical="center" shrinkToFit="1"/>
      <protection/>
    </xf>
    <xf numFmtId="0" fontId="8" fillId="0" borderId="15" xfId="60" applyNumberFormat="1" applyFont="1" applyBorder="1" applyAlignment="1">
      <alignment horizontal="center" vertical="center"/>
      <protection/>
    </xf>
    <xf numFmtId="0" fontId="8" fillId="0" borderId="10" xfId="60" applyNumberFormat="1" applyFont="1" applyBorder="1" applyAlignment="1">
      <alignment horizontal="center" vertical="center"/>
      <protection/>
    </xf>
    <xf numFmtId="0" fontId="8" fillId="0" borderId="16" xfId="60" applyNumberFormat="1" applyFont="1" applyBorder="1" applyAlignment="1">
      <alignment horizontal="center" vertical="center"/>
      <protection/>
    </xf>
    <xf numFmtId="0" fontId="8" fillId="0" borderId="12" xfId="60" applyNumberFormat="1" applyFont="1" applyBorder="1" applyAlignment="1">
      <alignment horizontal="center" vertical="center"/>
      <protection/>
    </xf>
    <xf numFmtId="0" fontId="8" fillId="0" borderId="15" xfId="60" applyNumberFormat="1" applyFont="1" applyBorder="1" applyAlignment="1">
      <alignment horizontal="center" vertical="center" wrapText="1"/>
      <protection/>
    </xf>
    <xf numFmtId="0" fontId="8" fillId="0" borderId="22" xfId="60" applyNumberFormat="1" applyFont="1" applyBorder="1" applyAlignment="1">
      <alignment horizontal="center" vertical="center"/>
      <protection/>
    </xf>
    <xf numFmtId="0" fontId="8" fillId="0" borderId="0" xfId="60" applyFont="1" applyAlignment="1">
      <alignment horizontal="left" vertical="center" shrinkToFit="1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59" fillId="0" borderId="0" xfId="0" applyFont="1" applyAlignment="1">
      <alignment vertical="center"/>
    </xf>
    <xf numFmtId="0" fontId="59" fillId="0" borderId="0" xfId="60" applyFont="1" applyAlignment="1">
      <alignment horizontal="distributed" vertical="center"/>
      <protection/>
    </xf>
    <xf numFmtId="0" fontId="59" fillId="0" borderId="0" xfId="60" applyFont="1" applyAlignment="1">
      <alignment vertical="center"/>
      <protection/>
    </xf>
    <xf numFmtId="0" fontId="58" fillId="0" borderId="0" xfId="60" applyFont="1" applyAlignment="1">
      <alignment horizontal="distributed" vertical="center"/>
      <protection/>
    </xf>
    <xf numFmtId="0" fontId="58" fillId="0" borderId="0" xfId="60" applyFont="1" applyAlignment="1">
      <alignment horizontal="left" vertical="center"/>
      <protection/>
    </xf>
    <xf numFmtId="0" fontId="58" fillId="0" borderId="0" xfId="0" applyFont="1" applyAlignment="1">
      <alignment vertical="center"/>
    </xf>
    <xf numFmtId="0" fontId="58" fillId="0" borderId="0" xfId="60" applyFont="1" applyAlignment="1">
      <alignment horizontal="right" vertical="center"/>
      <protection/>
    </xf>
    <xf numFmtId="0" fontId="59" fillId="0" borderId="0" xfId="60" applyFont="1" applyAlignment="1">
      <alignment horizontal="right" vertical="center"/>
      <protection/>
    </xf>
    <xf numFmtId="0" fontId="1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9" fillId="0" borderId="0" xfId="60" applyNumberFormat="1" applyFont="1" applyBorder="1" applyAlignment="1">
      <alignment horizontal="center" vertical="center"/>
      <protection/>
    </xf>
    <xf numFmtId="0" fontId="7" fillId="0" borderId="0" xfId="60" applyNumberFormat="1" applyFont="1" applyAlignment="1">
      <alignment horizontal="center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5" fillId="0" borderId="21" xfId="60" applyNumberFormat="1" applyFont="1" applyBorder="1" applyAlignment="1">
      <alignment horizontal="center" vertical="center"/>
      <protection/>
    </xf>
    <xf numFmtId="0" fontId="5" fillId="0" borderId="0" xfId="60" applyNumberFormat="1" applyFont="1" applyBorder="1" applyAlignment="1">
      <alignment horizontal="center" vertical="center"/>
      <protection/>
    </xf>
    <xf numFmtId="0" fontId="5" fillId="0" borderId="11" xfId="60" applyNumberFormat="1" applyFont="1" applyBorder="1" applyAlignment="1">
      <alignment horizontal="center" vertical="center"/>
      <protection/>
    </xf>
    <xf numFmtId="0" fontId="5" fillId="0" borderId="22" xfId="60" applyNumberFormat="1" applyFont="1" applyBorder="1" applyAlignment="1">
      <alignment horizontal="center" vertical="center"/>
      <protection/>
    </xf>
    <xf numFmtId="0" fontId="5" fillId="0" borderId="12" xfId="60" applyNumberFormat="1" applyFont="1" applyBorder="1" applyAlignment="1">
      <alignment horizontal="center" vertical="center"/>
      <protection/>
    </xf>
    <xf numFmtId="0" fontId="5" fillId="0" borderId="15" xfId="60" applyNumberFormat="1" applyFont="1" applyBorder="1" applyAlignment="1">
      <alignment horizontal="center" vertical="center"/>
      <protection/>
    </xf>
    <xf numFmtId="0" fontId="5" fillId="0" borderId="27" xfId="60" applyNumberFormat="1" applyFont="1" applyBorder="1" applyAlignment="1">
      <alignment horizontal="center" vertical="center"/>
      <protection/>
    </xf>
    <xf numFmtId="0" fontId="5" fillId="0" borderId="10" xfId="60" applyNumberFormat="1" applyFont="1" applyBorder="1" applyAlignment="1">
      <alignment horizontal="center" vertical="center"/>
      <protection/>
    </xf>
    <xf numFmtId="0" fontId="5" fillId="0" borderId="23" xfId="60" applyNumberFormat="1" applyFont="1" applyBorder="1" applyAlignment="1">
      <alignment horizontal="center" vertical="center"/>
      <protection/>
    </xf>
    <xf numFmtId="0" fontId="5" fillId="0" borderId="0" xfId="60" applyNumberFormat="1" applyFont="1" applyBorder="1" applyAlignment="1">
      <alignment vertical="center"/>
      <protection/>
    </xf>
    <xf numFmtId="0" fontId="5" fillId="0" borderId="25" xfId="60" applyNumberFormat="1" applyFont="1" applyBorder="1" applyAlignment="1">
      <alignment horizontal="center" vertical="center"/>
      <protection/>
    </xf>
    <xf numFmtId="0" fontId="5" fillId="0" borderId="28" xfId="60" applyNumberFormat="1" applyFont="1" applyBorder="1" applyAlignment="1">
      <alignment horizontal="center" vertical="center"/>
      <protection/>
    </xf>
    <xf numFmtId="0" fontId="0" fillId="0" borderId="0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left" vertical="center"/>
      <protection/>
    </xf>
    <xf numFmtId="0" fontId="8" fillId="0" borderId="0" xfId="60" applyNumberFormat="1" applyFont="1" applyAlignment="1">
      <alignment horizontal="left" vertical="center" shrinkToFit="1"/>
      <protection/>
    </xf>
    <xf numFmtId="0" fontId="8" fillId="0" borderId="0" xfId="60" applyFont="1" applyAlignment="1">
      <alignment horizontal="distributed" vertical="center" indent="1"/>
      <protection/>
    </xf>
    <xf numFmtId="0" fontId="58" fillId="0" borderId="0" xfId="60" applyFont="1" applyAlignment="1">
      <alignment horizontal="distributed" vertical="center" indent="1"/>
      <protection/>
    </xf>
    <xf numFmtId="0" fontId="59" fillId="0" borderId="0" xfId="60" applyFont="1" applyAlignment="1">
      <alignment horizontal="distributed" vertical="center" indent="1"/>
      <protection/>
    </xf>
    <xf numFmtId="0" fontId="7" fillId="0" borderId="0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distributed" vertical="center" wrapText="1" indent="1"/>
    </xf>
    <xf numFmtId="0" fontId="7" fillId="0" borderId="0" xfId="60" applyFont="1" applyAlignment="1">
      <alignment horizontal="distributed" vertical="center" indent="1"/>
      <protection/>
    </xf>
    <xf numFmtId="0" fontId="10" fillId="0" borderId="0" xfId="0" applyFont="1" applyBorder="1" applyAlignment="1">
      <alignment horizontal="distributed" vertical="center" indent="1"/>
    </xf>
    <xf numFmtId="0" fontId="10" fillId="0" borderId="0" xfId="60" applyFont="1" applyAlignment="1">
      <alignment horizontal="distributed" vertical="center" indent="1"/>
      <protection/>
    </xf>
    <xf numFmtId="0" fontId="10" fillId="0" borderId="0" xfId="60" applyFont="1" applyBorder="1" applyAlignment="1">
      <alignment horizontal="distributed" vertical="center" indent="1"/>
      <protection/>
    </xf>
    <xf numFmtId="0" fontId="12" fillId="0" borderId="0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0" xfId="60" applyFont="1" applyAlignment="1">
      <alignment horizontal="left" vertical="center" indent="1"/>
      <protection/>
    </xf>
    <xf numFmtId="0" fontId="5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60" applyNumberFormat="1" applyFont="1" applyBorder="1" applyAlignment="1">
      <alignment horizontal="left" vertical="center" shrinkToFit="1"/>
      <protection/>
    </xf>
    <xf numFmtId="0" fontId="58" fillId="0" borderId="0" xfId="60" applyNumberFormat="1" applyFont="1" applyAlignment="1">
      <alignment vertical="center"/>
      <protection/>
    </xf>
    <xf numFmtId="0" fontId="58" fillId="0" borderId="0" xfId="60" applyNumberFormat="1" applyFont="1" applyAlignment="1">
      <alignment horizontal="right" vertical="center"/>
      <protection/>
    </xf>
    <xf numFmtId="0" fontId="58" fillId="0" borderId="0" xfId="60" applyNumberFormat="1" applyFont="1" applyAlignment="1">
      <alignment horizontal="distributed" vertical="center"/>
      <protection/>
    </xf>
    <xf numFmtId="0" fontId="58" fillId="0" borderId="0" xfId="60" applyNumberFormat="1" applyFont="1" applyAlignment="1">
      <alignment horizontal="left" vertical="center"/>
      <protection/>
    </xf>
    <xf numFmtId="0" fontId="58" fillId="0" borderId="0" xfId="60" applyNumberFormat="1" applyFont="1" applyBorder="1" applyAlignment="1">
      <alignment vertical="center"/>
      <protection/>
    </xf>
    <xf numFmtId="0" fontId="58" fillId="0" borderId="0" xfId="0" applyNumberFormat="1" applyFont="1" applyAlignment="1">
      <alignment horizontal="right" vertical="center"/>
    </xf>
    <xf numFmtId="0" fontId="58" fillId="0" borderId="0" xfId="0" applyNumberFormat="1" applyFont="1" applyAlignment="1">
      <alignment horizontal="left" vertical="center"/>
    </xf>
    <xf numFmtId="0" fontId="58" fillId="0" borderId="0" xfId="0" applyNumberFormat="1" applyFont="1" applyBorder="1" applyAlignment="1">
      <alignment vertical="center"/>
    </xf>
    <xf numFmtId="0" fontId="58" fillId="0" borderId="12" xfId="0" applyNumberFormat="1" applyFont="1" applyBorder="1" applyAlignment="1">
      <alignment vertical="center"/>
    </xf>
    <xf numFmtId="0" fontId="58" fillId="0" borderId="16" xfId="0" applyNumberFormat="1" applyFont="1" applyBorder="1" applyAlignment="1">
      <alignment vertical="center"/>
    </xf>
    <xf numFmtId="0" fontId="58" fillId="0" borderId="22" xfId="0" applyNumberFormat="1" applyFont="1" applyBorder="1" applyAlignment="1">
      <alignment vertical="center"/>
    </xf>
    <xf numFmtId="0" fontId="58" fillId="0" borderId="21" xfId="0" applyNumberFormat="1" applyFont="1" applyBorder="1" applyAlignment="1">
      <alignment vertical="center"/>
    </xf>
    <xf numFmtId="0" fontId="58" fillId="0" borderId="10" xfId="0" applyNumberFormat="1" applyFont="1" applyBorder="1" applyAlignment="1">
      <alignment vertical="center"/>
    </xf>
    <xf numFmtId="0" fontId="58" fillId="0" borderId="17" xfId="0" applyNumberFormat="1" applyFont="1" applyBorder="1" applyAlignment="1">
      <alignment vertical="center"/>
    </xf>
    <xf numFmtId="0" fontId="58" fillId="0" borderId="11" xfId="0" applyNumberFormat="1" applyFont="1" applyBorder="1" applyAlignment="1">
      <alignment vertical="center"/>
    </xf>
    <xf numFmtId="0" fontId="58" fillId="0" borderId="0" xfId="60" applyNumberFormat="1" applyFont="1" applyAlignment="1">
      <alignment horizontal="center" vertical="center"/>
      <protection/>
    </xf>
    <xf numFmtId="0" fontId="58" fillId="0" borderId="0" xfId="0" applyNumberFormat="1" applyFont="1" applyAlignment="1">
      <alignment horizontal="center" vertical="center"/>
    </xf>
    <xf numFmtId="0" fontId="14" fillId="0" borderId="0" xfId="60" applyNumberFormat="1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4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58" fillId="0" borderId="0" xfId="0" applyFont="1" applyAlignment="1">
      <alignment horizontal="center" vertical="center"/>
    </xf>
    <xf numFmtId="0" fontId="58" fillId="0" borderId="0" xfId="60" applyFont="1" applyBorder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60" fillId="0" borderId="0" xfId="0" applyFont="1" applyAlignment="1">
      <alignment vertical="center" shrinkToFit="1"/>
    </xf>
    <xf numFmtId="0" fontId="61" fillId="0" borderId="12" xfId="0" applyFont="1" applyBorder="1" applyAlignment="1">
      <alignment vertical="center" shrinkToFit="1"/>
    </xf>
    <xf numFmtId="0" fontId="61" fillId="0" borderId="0" xfId="0" applyFont="1" applyBorder="1" applyAlignment="1">
      <alignment vertical="center" shrinkToFit="1"/>
    </xf>
    <xf numFmtId="0" fontId="61" fillId="0" borderId="0" xfId="0" applyFont="1" applyBorder="1" applyAlignment="1">
      <alignment horizontal="distributed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15" xfId="0" applyFont="1" applyBorder="1" applyAlignment="1">
      <alignment vertical="center" shrinkToFit="1"/>
    </xf>
    <xf numFmtId="0" fontId="61" fillId="0" borderId="0" xfId="0" applyFont="1" applyAlignment="1">
      <alignment vertical="center" shrinkToFit="1"/>
    </xf>
    <xf numFmtId="0" fontId="61" fillId="0" borderId="12" xfId="0" applyFont="1" applyBorder="1" applyAlignment="1">
      <alignment horizontal="right" vertical="center" shrinkToFit="1"/>
    </xf>
    <xf numFmtId="0" fontId="61" fillId="0" borderId="0" xfId="0" applyFont="1" applyAlignment="1">
      <alignment horizontal="distributed" vertical="center" shrinkToFit="1"/>
    </xf>
    <xf numFmtId="0" fontId="61" fillId="0" borderId="0" xfId="0" applyFont="1" applyBorder="1" applyAlignment="1">
      <alignment horizontal="right" vertical="center" shrinkToFit="1"/>
    </xf>
    <xf numFmtId="0" fontId="61" fillId="0" borderId="0" xfId="0" applyFont="1" applyBorder="1" applyAlignment="1">
      <alignment horizontal="left" vertical="center" shrinkToFit="1"/>
    </xf>
    <xf numFmtId="0" fontId="61" fillId="0" borderId="17" xfId="0" applyFont="1" applyBorder="1" applyAlignment="1">
      <alignment vertical="center" shrinkToFit="1"/>
    </xf>
    <xf numFmtId="0" fontId="61" fillId="0" borderId="10" xfId="0" applyFont="1" applyBorder="1" applyAlignment="1">
      <alignment vertical="center" shrinkToFit="1"/>
    </xf>
    <xf numFmtId="0" fontId="61" fillId="0" borderId="1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12" borderId="29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8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12" fillId="0" borderId="36" xfId="60" applyFont="1" applyBorder="1" applyAlignment="1">
      <alignment horizontal="center" vertical="center"/>
      <protection/>
    </xf>
    <xf numFmtId="0" fontId="12" fillId="0" borderId="12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32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12" fillId="0" borderId="36" xfId="60" applyFont="1" applyBorder="1" applyAlignment="1">
      <alignment horizontal="center"/>
      <protection/>
    </xf>
    <xf numFmtId="0" fontId="12" fillId="0" borderId="12" xfId="60" applyFont="1" applyBorder="1" applyAlignment="1">
      <alignment horizontal="center" vertical="top"/>
      <protection/>
    </xf>
    <xf numFmtId="0" fontId="12" fillId="0" borderId="30" xfId="60" applyFont="1" applyBorder="1" applyAlignment="1">
      <alignment horizontal="center"/>
      <protection/>
    </xf>
    <xf numFmtId="0" fontId="12" fillId="0" borderId="32" xfId="60" applyFont="1" applyBorder="1" applyAlignment="1">
      <alignment horizontal="center"/>
      <protection/>
    </xf>
    <xf numFmtId="0" fontId="12" fillId="0" borderId="37" xfId="60" applyFont="1" applyBorder="1" applyAlignment="1">
      <alignment horizontal="center"/>
      <protection/>
    </xf>
    <xf numFmtId="0" fontId="12" fillId="0" borderId="38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0" fontId="12" fillId="0" borderId="39" xfId="60" applyFont="1" applyBorder="1" applyAlignment="1">
      <alignment horizontal="center"/>
      <protection/>
    </xf>
    <xf numFmtId="0" fontId="12" fillId="0" borderId="40" xfId="60" applyFont="1" applyBorder="1" applyAlignment="1">
      <alignment horizontal="center"/>
      <protection/>
    </xf>
    <xf numFmtId="0" fontId="12" fillId="0" borderId="31" xfId="60" applyFont="1" applyBorder="1" applyAlignment="1">
      <alignment horizontal="center"/>
      <protection/>
    </xf>
    <xf numFmtId="0" fontId="12" fillId="0" borderId="41" xfId="60" applyFont="1" applyBorder="1" applyAlignment="1">
      <alignment horizontal="center" vertical="top"/>
      <protection/>
    </xf>
    <xf numFmtId="0" fontId="12" fillId="0" borderId="35" xfId="60" applyFont="1" applyBorder="1" applyAlignment="1">
      <alignment horizontal="center" vertical="top"/>
      <protection/>
    </xf>
    <xf numFmtId="0" fontId="12" fillId="0" borderId="0" xfId="60" applyFont="1" applyBorder="1" applyAlignment="1">
      <alignment horizontal="center" vertical="top"/>
      <protection/>
    </xf>
    <xf numFmtId="0" fontId="12" fillId="0" borderId="42" xfId="60" applyFont="1" applyBorder="1" applyAlignment="1">
      <alignment horizontal="center" vertical="top"/>
      <protection/>
    </xf>
    <xf numFmtId="0" fontId="12" fillId="0" borderId="43" xfId="60" applyFont="1" applyBorder="1" applyAlignment="1">
      <alignment horizontal="center" vertical="top"/>
      <protection/>
    </xf>
    <xf numFmtId="0" fontId="12" fillId="0" borderId="15" xfId="60" applyFont="1" applyBorder="1" applyAlignment="1">
      <alignment horizontal="center" vertical="top"/>
      <protection/>
    </xf>
    <xf numFmtId="0" fontId="12" fillId="0" borderId="44" xfId="60" applyFont="1" applyBorder="1" applyAlignment="1">
      <alignment horizontal="center" vertical="top"/>
      <protection/>
    </xf>
    <xf numFmtId="0" fontId="12" fillId="0" borderId="12" xfId="60" applyFont="1" applyBorder="1" applyAlignment="1">
      <alignment horizontal="center"/>
      <protection/>
    </xf>
    <xf numFmtId="0" fontId="59" fillId="0" borderId="0" xfId="60" applyFont="1" applyAlignment="1">
      <alignment horizontal="center" vertical="center"/>
      <protection/>
    </xf>
    <xf numFmtId="0" fontId="13" fillId="0" borderId="31" xfId="60" applyFont="1" applyBorder="1" applyAlignment="1">
      <alignment horizontal="center" vertical="center"/>
      <protection/>
    </xf>
    <xf numFmtId="0" fontId="12" fillId="0" borderId="45" xfId="60" applyFont="1" applyBorder="1" applyAlignment="1">
      <alignment horizontal="center"/>
      <protection/>
    </xf>
    <xf numFmtId="0" fontId="12" fillId="0" borderId="33" xfId="60" applyFont="1" applyBorder="1" applyAlignment="1">
      <alignment horizontal="center" vertical="top"/>
      <protection/>
    </xf>
    <xf numFmtId="0" fontId="9" fillId="0" borderId="0" xfId="60" applyNumberFormat="1" applyFont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8" fillId="0" borderId="32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 wrapText="1"/>
      <protection/>
    </xf>
    <xf numFmtId="0" fontId="12" fillId="0" borderId="0" xfId="60" applyFont="1" applyAlignment="1">
      <alignment horizontal="center" vertical="center"/>
      <protection/>
    </xf>
    <xf numFmtId="0" fontId="10" fillId="0" borderId="32" xfId="60" applyFont="1" applyBorder="1" applyAlignment="1">
      <alignment horizontal="center" vertical="center"/>
      <protection/>
    </xf>
    <xf numFmtId="0" fontId="59" fillId="0" borderId="15" xfId="60" applyFont="1" applyBorder="1" applyAlignment="1">
      <alignment horizontal="center" vertical="center"/>
      <protection/>
    </xf>
    <xf numFmtId="0" fontId="59" fillId="0" borderId="12" xfId="60" applyFont="1" applyBorder="1" applyAlignment="1">
      <alignment horizontal="center" vertical="center"/>
      <protection/>
    </xf>
    <xf numFmtId="0" fontId="59" fillId="0" borderId="0" xfId="60" applyFont="1" applyBorder="1" applyAlignment="1">
      <alignment horizontal="center" vertical="center"/>
      <protection/>
    </xf>
    <xf numFmtId="0" fontId="59" fillId="0" borderId="17" xfId="60" applyFont="1" applyBorder="1" applyAlignment="1">
      <alignment horizontal="center" vertical="center"/>
      <protection/>
    </xf>
    <xf numFmtId="0" fontId="59" fillId="0" borderId="10" xfId="60" applyFont="1" applyBorder="1" applyAlignment="1">
      <alignment horizontal="center" vertical="center"/>
      <protection/>
    </xf>
    <xf numFmtId="0" fontId="59" fillId="0" borderId="11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8" fillId="0" borderId="30" xfId="60" applyNumberFormat="1" applyFont="1" applyBorder="1" applyAlignment="1">
      <alignment horizontal="center" vertical="center"/>
      <protection/>
    </xf>
    <xf numFmtId="0" fontId="8" fillId="0" borderId="46" xfId="60" applyNumberFormat="1" applyFont="1" applyBorder="1" applyAlignment="1">
      <alignment horizontal="center" vertical="center"/>
      <protection/>
    </xf>
    <xf numFmtId="0" fontId="8" fillId="0" borderId="34" xfId="60" applyNumberFormat="1" applyFont="1" applyBorder="1" applyAlignment="1">
      <alignment horizontal="center" vertical="center"/>
      <protection/>
    </xf>
    <xf numFmtId="0" fontId="8" fillId="0" borderId="40" xfId="60" applyNumberFormat="1" applyFont="1" applyBorder="1" applyAlignment="1">
      <alignment horizontal="center" vertical="center"/>
      <protection/>
    </xf>
    <xf numFmtId="0" fontId="8" fillId="0" borderId="30" xfId="60" applyNumberFormat="1" applyFont="1" applyBorder="1" applyAlignment="1">
      <alignment horizontal="center" vertical="center" wrapText="1"/>
      <protection/>
    </xf>
    <xf numFmtId="0" fontId="8" fillId="0" borderId="31" xfId="60" applyNumberFormat="1" applyFont="1" applyBorder="1" applyAlignment="1">
      <alignment horizontal="center" vertical="center"/>
      <protection/>
    </xf>
    <xf numFmtId="0" fontId="8" fillId="0" borderId="36" xfId="60" applyNumberFormat="1" applyFont="1" applyBorder="1" applyAlignment="1">
      <alignment horizontal="center" vertical="center"/>
      <protection/>
    </xf>
    <xf numFmtId="0" fontId="8" fillId="0" borderId="35" xfId="60" applyNumberFormat="1" applyFont="1" applyBorder="1" applyAlignment="1">
      <alignment horizontal="center" vertical="center"/>
      <protection/>
    </xf>
    <xf numFmtId="0" fontId="8" fillId="0" borderId="37" xfId="60" applyNumberFormat="1" applyFont="1" applyBorder="1" applyAlignment="1">
      <alignment horizontal="center" vertical="center"/>
      <protection/>
    </xf>
    <xf numFmtId="0" fontId="8" fillId="0" borderId="42" xfId="60" applyNumberFormat="1" applyFont="1" applyBorder="1" applyAlignment="1">
      <alignment horizontal="center" vertical="center"/>
      <protection/>
    </xf>
    <xf numFmtId="0" fontId="5" fillId="0" borderId="0" xfId="60" applyFont="1" applyAlignment="1" quotePrefix="1">
      <alignment horizontal="distributed" vertical="center" shrinkToFi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60" applyFont="1" applyAlignment="1">
      <alignment horizontal="distributed" vertical="center" shrinkToFit="1"/>
      <protection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60" applyFont="1" applyAlignment="1">
      <alignment vertical="center" shrinkToFit="1"/>
      <protection/>
    </xf>
    <xf numFmtId="0" fontId="60" fillId="0" borderId="0" xfId="60" applyFont="1" applyAlignment="1">
      <alignment horizontal="distributed" vertical="center"/>
      <protection/>
    </xf>
    <xf numFmtId="58" fontId="5" fillId="0" borderId="0" xfId="60" applyNumberFormat="1" applyFont="1" applyAlignment="1">
      <alignment horizontal="distributed" vertical="center"/>
      <protection/>
    </xf>
    <xf numFmtId="0" fontId="5" fillId="0" borderId="0" xfId="60" applyFont="1" applyAlignment="1">
      <alignment horizontal="distributed" vertical="center" wrapText="1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5" fillId="0" borderId="10" xfId="60" applyFont="1" applyBorder="1" applyAlignment="1">
      <alignment horizontal="center" vertical="center"/>
      <protection/>
    </xf>
    <xf numFmtId="178" fontId="5" fillId="0" borderId="0" xfId="0" applyNumberFormat="1" applyFont="1" applyBorder="1" applyAlignment="1">
      <alignment horizontal="distributed" vertical="center"/>
    </xf>
    <xf numFmtId="0" fontId="5" fillId="0" borderId="22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60" fillId="0" borderId="0" xfId="60" applyFont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178" fontId="60" fillId="0" borderId="0" xfId="0" applyNumberFormat="1" applyFont="1" applyAlignment="1">
      <alignment horizontal="distributed" vertical="center"/>
    </xf>
    <xf numFmtId="0" fontId="60" fillId="0" borderId="0" xfId="0" applyFont="1" applyAlignment="1">
      <alignment horizontal="distributed" vertical="center"/>
    </xf>
    <xf numFmtId="0" fontId="5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49" fontId="5" fillId="0" borderId="0" xfId="60" applyNumberFormat="1" applyFont="1" applyAlignment="1">
      <alignment horizontal="right" vertical="center"/>
      <protection/>
    </xf>
    <xf numFmtId="0" fontId="16" fillId="0" borderId="0" xfId="60" applyFont="1" applyAlignment="1">
      <alignment horizontal="distributed" vertical="center"/>
      <protection/>
    </xf>
    <xf numFmtId="0" fontId="60" fillId="0" borderId="0" xfId="60" applyFont="1" applyAlignment="1">
      <alignment vertical="center"/>
      <protection/>
    </xf>
    <xf numFmtId="0" fontId="60" fillId="0" borderId="0" xfId="60" applyFont="1" applyAlignment="1">
      <alignment horizontal="right" vertical="center"/>
      <protection/>
    </xf>
    <xf numFmtId="0" fontId="60" fillId="0" borderId="0" xfId="60" applyFont="1" applyAlignment="1">
      <alignment horizontal="center" vertical="center"/>
      <protection/>
    </xf>
    <xf numFmtId="0" fontId="16" fillId="0" borderId="0" xfId="0" applyFont="1" applyBorder="1" applyAlignment="1">
      <alignment vertical="center"/>
    </xf>
    <xf numFmtId="176" fontId="5" fillId="0" borderId="0" xfId="61" applyNumberFormat="1" applyFont="1" applyBorder="1" applyAlignment="1">
      <alignment horizontal="center" vertical="center"/>
      <protection/>
    </xf>
    <xf numFmtId="0" fontId="60" fillId="0" borderId="0" xfId="0" applyFont="1" applyAlignment="1">
      <alignment vertical="center"/>
    </xf>
    <xf numFmtId="0" fontId="5" fillId="0" borderId="0" xfId="60" applyFont="1" applyAlignment="1">
      <alignment horizontal="left" vertical="center"/>
      <protection/>
    </xf>
    <xf numFmtId="0" fontId="16" fillId="0" borderId="0" xfId="60" applyFont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13" fillId="0" borderId="35" xfId="60" applyFont="1" applyBorder="1" applyAlignment="1">
      <alignment horizontal="center" vertical="center"/>
      <protection/>
    </xf>
    <xf numFmtId="0" fontId="8" fillId="0" borderId="47" xfId="60" applyFont="1" applyBorder="1" applyAlignment="1">
      <alignment horizontal="center" vertical="center"/>
      <protection/>
    </xf>
    <xf numFmtId="0" fontId="8" fillId="0" borderId="48" xfId="60" applyFont="1" applyBorder="1" applyAlignment="1">
      <alignment horizontal="center" vertical="center"/>
      <protection/>
    </xf>
    <xf numFmtId="0" fontId="8" fillId="0" borderId="49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/>
      <protection/>
    </xf>
    <xf numFmtId="0" fontId="8" fillId="0" borderId="51" xfId="60" applyFont="1" applyBorder="1" applyAlignment="1">
      <alignment horizontal="center" vertical="center"/>
      <protection/>
    </xf>
    <xf numFmtId="0" fontId="8" fillId="0" borderId="52" xfId="60" applyFont="1" applyBorder="1" applyAlignment="1">
      <alignment horizontal="center" vertical="center"/>
      <protection/>
    </xf>
    <xf numFmtId="0" fontId="8" fillId="0" borderId="53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/>
      <protection/>
    </xf>
    <xf numFmtId="0" fontId="10" fillId="0" borderId="46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8" fillId="0" borderId="11" xfId="60" applyNumberFormat="1" applyFont="1" applyBorder="1" applyAlignment="1">
      <alignment horizontal="center" vertical="center"/>
      <protection/>
    </xf>
    <xf numFmtId="0" fontId="8" fillId="0" borderId="12" xfId="0" applyNumberFormat="1" applyFont="1" applyBorder="1" applyAlignment="1">
      <alignment horizontal="center" vertical="center"/>
    </xf>
    <xf numFmtId="0" fontId="8" fillId="0" borderId="30" xfId="60" applyNumberFormat="1" applyFont="1" applyBorder="1" applyAlignment="1">
      <alignment horizontal="center" vertical="center"/>
      <protection/>
    </xf>
    <xf numFmtId="0" fontId="8" fillId="0" borderId="17" xfId="60" applyNumberFormat="1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6" xfId="60" applyNumberFormat="1" applyFont="1" applyBorder="1" applyAlignment="1">
      <alignment horizontal="center" vertical="center"/>
      <protection/>
    </xf>
    <xf numFmtId="0" fontId="8" fillId="0" borderId="30" xfId="60" applyNumberFormat="1" applyFont="1" applyBorder="1" applyAlignment="1">
      <alignment horizontal="center" vertical="center"/>
      <protection/>
    </xf>
    <xf numFmtId="0" fontId="12" fillId="0" borderId="12" xfId="60" applyNumberFormat="1" applyFont="1" applyBorder="1" applyAlignment="1">
      <alignment horizontal="center" vertical="top"/>
      <protection/>
    </xf>
    <xf numFmtId="0" fontId="12" fillId="0" borderId="31" xfId="60" applyNumberFormat="1" applyFont="1" applyBorder="1" applyAlignment="1">
      <alignment horizontal="center" vertical="top"/>
      <protection/>
    </xf>
    <xf numFmtId="0" fontId="12" fillId="0" borderId="36" xfId="60" applyNumberFormat="1" applyFont="1" applyBorder="1" applyAlignment="1">
      <alignment horizontal="center" vertical="top"/>
      <protection/>
    </xf>
    <xf numFmtId="0" fontId="12" fillId="0" borderId="43" xfId="60" applyNumberFormat="1" applyFont="1" applyBorder="1" applyAlignment="1">
      <alignment horizontal="center" vertical="top"/>
      <protection/>
    </xf>
    <xf numFmtId="0" fontId="12" fillId="0" borderId="42" xfId="60" applyNumberFormat="1" applyFont="1" applyBorder="1" applyAlignment="1">
      <alignment horizontal="center" vertical="top"/>
      <protection/>
    </xf>
    <xf numFmtId="0" fontId="12" fillId="0" borderId="37" xfId="60" applyNumberFormat="1" applyFont="1" applyBorder="1" applyAlignment="1">
      <alignment horizontal="center" vertical="top"/>
      <protection/>
    </xf>
    <xf numFmtId="0" fontId="12" fillId="0" borderId="32" xfId="60" applyNumberFormat="1" applyFont="1" applyBorder="1" applyAlignment="1">
      <alignment horizontal="center" vertical="top"/>
      <protection/>
    </xf>
    <xf numFmtId="0" fontId="12" fillId="0" borderId="55" xfId="60" applyNumberFormat="1" applyFont="1" applyBorder="1" applyAlignment="1">
      <alignment horizontal="center" vertical="top"/>
      <protection/>
    </xf>
    <xf numFmtId="0" fontId="12" fillId="0" borderId="46" xfId="60" applyFont="1" applyBorder="1" applyAlignment="1">
      <alignment horizontal="center"/>
      <protection/>
    </xf>
    <xf numFmtId="0" fontId="12" fillId="0" borderId="31" xfId="60" applyFont="1" applyBorder="1" applyAlignment="1">
      <alignment horizontal="center" vertical="top"/>
      <protection/>
    </xf>
    <xf numFmtId="0" fontId="12" fillId="0" borderId="56" xfId="60" applyFont="1" applyBorder="1" applyAlignment="1">
      <alignment horizontal="center" vertical="top"/>
      <protection/>
    </xf>
    <xf numFmtId="0" fontId="8" fillId="0" borderId="56" xfId="60" applyFont="1" applyBorder="1" applyAlignment="1">
      <alignment horizontal="center" vertical="center"/>
      <protection/>
    </xf>
    <xf numFmtId="0" fontId="8" fillId="0" borderId="22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62" fillId="0" borderId="0" xfId="0" applyNumberFormat="1" applyFont="1" applyAlignment="1">
      <alignment vertical="top"/>
    </xf>
    <xf numFmtId="0" fontId="62" fillId="0" borderId="12" xfId="0" applyNumberFormat="1" applyFont="1" applyBorder="1" applyAlignment="1">
      <alignment vertical="top"/>
    </xf>
    <xf numFmtId="0" fontId="12" fillId="0" borderId="15" xfId="60" applyNumberFormat="1" applyFont="1" applyBorder="1" applyAlignment="1">
      <alignment horizontal="center" vertical="center"/>
      <protection/>
    </xf>
    <xf numFmtId="0" fontId="8" fillId="0" borderId="57" xfId="60" applyNumberFormat="1" applyFont="1" applyBorder="1" applyAlignment="1">
      <alignment horizontal="center" vertical="center"/>
      <protection/>
    </xf>
    <xf numFmtId="0" fontId="12" fillId="0" borderId="0" xfId="60" applyNumberFormat="1" applyFont="1" applyBorder="1" applyAlignment="1">
      <alignment horizontal="center" vertical="top"/>
      <protection/>
    </xf>
    <xf numFmtId="0" fontId="12" fillId="0" borderId="0" xfId="60" applyNumberFormat="1" applyFont="1" applyBorder="1" applyAlignment="1">
      <alignment horizontal="center" vertical="center"/>
      <protection/>
    </xf>
    <xf numFmtId="0" fontId="8" fillId="0" borderId="58" xfId="60" applyFont="1" applyBorder="1" applyAlignment="1">
      <alignment horizontal="center" vertical="center"/>
      <protection/>
    </xf>
    <xf numFmtId="0" fontId="8" fillId="0" borderId="38" xfId="60" applyNumberFormat="1" applyFont="1" applyBorder="1" applyAlignment="1">
      <alignment vertical="center"/>
      <protection/>
    </xf>
    <xf numFmtId="0" fontId="58" fillId="0" borderId="30" xfId="0" applyNumberFormat="1" applyFont="1" applyBorder="1" applyAlignment="1">
      <alignment vertical="center"/>
    </xf>
    <xf numFmtId="0" fontId="58" fillId="0" borderId="38" xfId="0" applyNumberFormat="1" applyFont="1" applyBorder="1" applyAlignment="1">
      <alignment vertical="center"/>
    </xf>
    <xf numFmtId="0" fontId="8" fillId="0" borderId="30" xfId="60" applyNumberFormat="1" applyFont="1" applyBorder="1" applyAlignment="1">
      <alignment vertical="center"/>
      <protection/>
    </xf>
    <xf numFmtId="0" fontId="58" fillId="0" borderId="31" xfId="0" applyNumberFormat="1" applyFont="1" applyBorder="1" applyAlignment="1">
      <alignment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vertical="center"/>
    </xf>
    <xf numFmtId="0" fontId="58" fillId="0" borderId="59" xfId="0" applyNumberFormat="1" applyFont="1" applyBorder="1" applyAlignment="1">
      <alignment vertical="center"/>
    </xf>
    <xf numFmtId="0" fontId="12" fillId="0" borderId="12" xfId="0" applyNumberFormat="1" applyFont="1" applyBorder="1" applyAlignment="1">
      <alignment horizontal="center" vertical="center"/>
    </xf>
    <xf numFmtId="0" fontId="8" fillId="0" borderId="53" xfId="60" applyNumberFormat="1" applyFont="1" applyBorder="1" applyAlignment="1">
      <alignment horizontal="center" vertical="center"/>
      <protection/>
    </xf>
    <xf numFmtId="0" fontId="8" fillId="0" borderId="37" xfId="60" applyNumberFormat="1" applyFont="1" applyBorder="1" applyAlignment="1">
      <alignment vertical="center"/>
      <protection/>
    </xf>
    <xf numFmtId="0" fontId="8" fillId="0" borderId="0" xfId="0" applyNumberFormat="1" applyFont="1" applyBorder="1" applyAlignment="1">
      <alignment vertical="center"/>
    </xf>
    <xf numFmtId="0" fontId="58" fillId="0" borderId="35" xfId="0" applyNumberFormat="1" applyFont="1" applyBorder="1" applyAlignment="1">
      <alignment vertical="center"/>
    </xf>
    <xf numFmtId="0" fontId="58" fillId="0" borderId="37" xfId="0" applyNumberFormat="1" applyFont="1" applyBorder="1" applyAlignment="1">
      <alignment vertical="center"/>
    </xf>
    <xf numFmtId="0" fontId="58" fillId="0" borderId="46" xfId="0" applyNumberFormat="1" applyFont="1" applyBorder="1" applyAlignment="1">
      <alignment vertical="center"/>
    </xf>
    <xf numFmtId="0" fontId="62" fillId="0" borderId="44" xfId="0" applyNumberFormat="1" applyFont="1" applyBorder="1" applyAlignment="1">
      <alignment horizontal="center" vertical="top"/>
    </xf>
    <xf numFmtId="0" fontId="62" fillId="0" borderId="0" xfId="0" applyNumberFormat="1" applyFont="1" applyAlignment="1">
      <alignment horizontal="center" vertical="top"/>
    </xf>
    <xf numFmtId="0" fontId="12" fillId="0" borderId="0" xfId="60" applyNumberFormat="1" applyFont="1" applyBorder="1" applyAlignment="1">
      <alignment horizontal="center" vertical="center" wrapText="1"/>
      <protection/>
    </xf>
    <xf numFmtId="0" fontId="8" fillId="0" borderId="34" xfId="60" applyNumberFormat="1" applyFont="1" applyBorder="1" applyAlignment="1">
      <alignment horizontal="center" vertical="center" wrapText="1"/>
      <protection/>
    </xf>
    <xf numFmtId="0" fontId="8" fillId="0" borderId="47" xfId="60" applyNumberFormat="1" applyFont="1" applyBorder="1" applyAlignment="1">
      <alignment horizontal="center" vertical="center"/>
      <protection/>
    </xf>
    <xf numFmtId="0" fontId="8" fillId="0" borderId="48" xfId="60" applyNumberFormat="1" applyFont="1" applyBorder="1" applyAlignment="1">
      <alignment horizontal="center" vertical="center"/>
      <protection/>
    </xf>
    <xf numFmtId="0" fontId="8" fillId="0" borderId="31" xfId="60" applyNumberFormat="1" applyFont="1" applyBorder="1" applyAlignment="1">
      <alignment horizontal="center" vertical="center" wrapText="1"/>
      <protection/>
    </xf>
    <xf numFmtId="0" fontId="8" fillId="0" borderId="54" xfId="60" applyNumberFormat="1" applyFont="1" applyBorder="1" applyAlignment="1">
      <alignment horizontal="center" vertical="center"/>
      <protection/>
    </xf>
    <xf numFmtId="0" fontId="12" fillId="0" borderId="42" xfId="60" applyNumberFormat="1" applyFont="1" applyBorder="1" applyAlignment="1">
      <alignment horizontal="center" vertical="top"/>
      <protection/>
    </xf>
    <xf numFmtId="0" fontId="12" fillId="0" borderId="12" xfId="60" applyNumberFormat="1" applyFont="1" applyBorder="1" applyAlignment="1">
      <alignment horizontal="center" vertical="center" wrapText="1"/>
      <protection/>
    </xf>
    <xf numFmtId="0" fontId="8" fillId="0" borderId="30" xfId="60" applyNumberFormat="1" applyFont="1" applyBorder="1" applyAlignment="1">
      <alignment horizontal="right" vertical="center"/>
      <protection/>
    </xf>
    <xf numFmtId="0" fontId="8" fillId="0" borderId="46" xfId="60" applyNumberFormat="1" applyFont="1" applyBorder="1" applyAlignment="1">
      <alignment vertical="center"/>
      <protection/>
    </xf>
    <xf numFmtId="0" fontId="8" fillId="0" borderId="0" xfId="60" applyNumberFormat="1" applyFont="1" applyBorder="1" applyAlignment="1">
      <alignment horizontal="left" vertical="center"/>
      <protection/>
    </xf>
    <xf numFmtId="0" fontId="8" fillId="0" borderId="31" xfId="60" applyNumberFormat="1" applyFont="1" applyBorder="1" applyAlignment="1">
      <alignment vertical="center"/>
      <protection/>
    </xf>
    <xf numFmtId="0" fontId="8" fillId="0" borderId="36" xfId="60" applyNumberFormat="1" applyFont="1" applyBorder="1" applyAlignment="1">
      <alignment vertical="center"/>
      <protection/>
    </xf>
    <xf numFmtId="0" fontId="58" fillId="0" borderId="31" xfId="60" applyNumberFormat="1" applyFont="1" applyBorder="1" applyAlignment="1">
      <alignment vertical="center"/>
      <protection/>
    </xf>
    <xf numFmtId="0" fontId="8" fillId="0" borderId="31" xfId="60" applyNumberFormat="1" applyFont="1" applyBorder="1" applyAlignment="1">
      <alignment horizontal="right" vertical="center"/>
      <protection/>
    </xf>
    <xf numFmtId="0" fontId="8" fillId="0" borderId="47" xfId="60" applyNumberFormat="1" applyFont="1" applyBorder="1" applyAlignment="1">
      <alignment horizontal="right" vertical="center"/>
      <protection/>
    </xf>
    <xf numFmtId="0" fontId="8" fillId="0" borderId="47" xfId="60" applyNumberFormat="1" applyFont="1" applyBorder="1" applyAlignment="1">
      <alignment vertical="center" wrapText="1"/>
      <protection/>
    </xf>
    <xf numFmtId="0" fontId="8" fillId="0" borderId="48" xfId="60" applyNumberFormat="1" applyFont="1" applyBorder="1" applyAlignment="1">
      <alignment vertical="center" wrapText="1"/>
      <protection/>
    </xf>
    <xf numFmtId="0" fontId="12" fillId="0" borderId="36" xfId="60" applyNumberFormat="1" applyFont="1" applyBorder="1" applyAlignment="1">
      <alignment vertical="center"/>
      <protection/>
    </xf>
    <xf numFmtId="0" fontId="62" fillId="0" borderId="0" xfId="60" applyNumberFormat="1" applyFont="1" applyBorder="1" applyAlignment="1">
      <alignment vertical="center"/>
      <protection/>
    </xf>
    <xf numFmtId="0" fontId="12" fillId="0" borderId="55" xfId="60" applyFont="1" applyBorder="1" applyAlignment="1">
      <alignment horizontal="center" vertical="top"/>
      <protection/>
    </xf>
    <xf numFmtId="0" fontId="12" fillId="0" borderId="60" xfId="60" applyFont="1" applyBorder="1" applyAlignment="1">
      <alignment horizontal="center" vertical="top"/>
      <protection/>
    </xf>
    <xf numFmtId="0" fontId="12" fillId="0" borderId="34" xfId="60" applyFont="1" applyBorder="1" applyAlignment="1">
      <alignment horizontal="center" vertical="top"/>
      <protection/>
    </xf>
    <xf numFmtId="0" fontId="10" fillId="0" borderId="33" xfId="60" applyFont="1" applyBorder="1" applyAlignment="1">
      <alignment horizontal="center" vertical="center"/>
      <protection/>
    </xf>
    <xf numFmtId="0" fontId="8" fillId="0" borderId="61" xfId="60" applyFont="1" applyBorder="1" applyAlignment="1">
      <alignment vertical="center"/>
      <protection/>
    </xf>
    <xf numFmtId="0" fontId="8" fillId="0" borderId="38" xfId="60" applyFont="1" applyBorder="1" applyAlignment="1">
      <alignment horizontal="center"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8" fillId="0" borderId="59" xfId="60" applyFont="1" applyBorder="1" applyAlignment="1">
      <alignment horizontal="center" vertical="center"/>
      <protection/>
    </xf>
    <xf numFmtId="0" fontId="8" fillId="0" borderId="62" xfId="60" applyFont="1" applyBorder="1" applyAlignment="1">
      <alignment vertical="center"/>
      <protection/>
    </xf>
    <xf numFmtId="0" fontId="10" fillId="0" borderId="52" xfId="60" applyFont="1" applyBorder="1" applyAlignment="1">
      <alignment horizontal="center" vertical="center"/>
      <protection/>
    </xf>
    <xf numFmtId="0" fontId="10" fillId="0" borderId="36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8" fillId="0" borderId="19" xfId="60" applyNumberFormat="1" applyFont="1" applyBorder="1" applyAlignment="1">
      <alignment horizontal="center" vertical="center"/>
      <protection/>
    </xf>
    <xf numFmtId="0" fontId="8" fillId="0" borderId="53" xfId="60" applyNumberFormat="1" applyFont="1" applyBorder="1" applyAlignment="1">
      <alignment vertical="center"/>
      <protection/>
    </xf>
    <xf numFmtId="0" fontId="12" fillId="0" borderId="55" xfId="60" applyNumberFormat="1" applyFont="1" applyBorder="1" applyAlignment="1">
      <alignment horizontal="center" vertical="top" wrapText="1"/>
      <protection/>
    </xf>
    <xf numFmtId="0" fontId="12" fillId="0" borderId="44" xfId="60" applyNumberFormat="1" applyFont="1" applyBorder="1" applyAlignment="1">
      <alignment horizontal="center" vertical="top"/>
      <protection/>
    </xf>
    <xf numFmtId="0" fontId="8" fillId="0" borderId="35" xfId="60" applyNumberFormat="1" applyFont="1" applyBorder="1" applyAlignment="1">
      <alignment horizontal="center" vertical="top"/>
      <protection/>
    </xf>
    <xf numFmtId="0" fontId="8" fillId="0" borderId="35" xfId="60" applyNumberFormat="1" applyFont="1" applyBorder="1" applyAlignment="1">
      <alignment horizontal="center" vertical="center" wrapText="1"/>
      <protection/>
    </xf>
    <xf numFmtId="0" fontId="8" fillId="0" borderId="38" xfId="60" applyNumberFormat="1" applyFont="1" applyBorder="1" applyAlignment="1">
      <alignment horizontal="center" vertical="top"/>
      <protection/>
    </xf>
    <xf numFmtId="0" fontId="8" fillId="0" borderId="56" xfId="60" applyNumberFormat="1" applyFont="1" applyBorder="1" applyAlignment="1">
      <alignment horizontal="center" vertical="center"/>
      <protection/>
    </xf>
    <xf numFmtId="0" fontId="8" fillId="0" borderId="45" xfId="60" applyNumberFormat="1" applyFont="1" applyBorder="1" applyAlignment="1">
      <alignment horizontal="center" vertical="center"/>
      <protection/>
    </xf>
    <xf numFmtId="0" fontId="8" fillId="0" borderId="30" xfId="60" applyNumberFormat="1" applyFont="1" applyBorder="1" applyAlignment="1">
      <alignment horizontal="left" vertical="center"/>
      <protection/>
    </xf>
    <xf numFmtId="0" fontId="8" fillId="0" borderId="34" xfId="60" applyNumberFormat="1" applyFont="1" applyBorder="1" applyAlignment="1">
      <alignment horizontal="right" vertical="center"/>
      <protection/>
    </xf>
    <xf numFmtId="0" fontId="8" fillId="0" borderId="63" xfId="60" applyNumberFormat="1" applyFont="1" applyBorder="1" applyAlignment="1">
      <alignment vertical="center" wrapText="1"/>
      <protection/>
    </xf>
    <xf numFmtId="0" fontId="8" fillId="0" borderId="35" xfId="60" applyNumberFormat="1" applyFont="1" applyBorder="1" applyAlignment="1">
      <alignment vertical="center"/>
      <protection/>
    </xf>
    <xf numFmtId="0" fontId="8" fillId="0" borderId="54" xfId="60" applyNumberFormat="1" applyFont="1" applyBorder="1" applyAlignment="1">
      <alignment vertical="center" wrapText="1"/>
      <protection/>
    </xf>
    <xf numFmtId="0" fontId="8" fillId="0" borderId="35" xfId="60" applyNumberFormat="1" applyFont="1" applyBorder="1" applyAlignment="1">
      <alignment vertical="center" wrapText="1"/>
      <protection/>
    </xf>
    <xf numFmtId="0" fontId="8" fillId="0" borderId="64" xfId="60" applyNumberFormat="1" applyFont="1" applyBorder="1" applyAlignment="1">
      <alignment horizontal="center" vertical="center"/>
      <protection/>
    </xf>
    <xf numFmtId="0" fontId="8" fillId="0" borderId="33" xfId="60" applyNumberFormat="1" applyFont="1" applyBorder="1" applyAlignment="1">
      <alignment vertical="center"/>
      <protection/>
    </xf>
    <xf numFmtId="0" fontId="58" fillId="0" borderId="57" xfId="0" applyNumberFormat="1" applyFont="1" applyBorder="1" applyAlignment="1">
      <alignment vertical="center"/>
    </xf>
    <xf numFmtId="0" fontId="58" fillId="0" borderId="15" xfId="0" applyNumberFormat="1" applyFont="1" applyBorder="1" applyAlignment="1">
      <alignment vertical="center"/>
    </xf>
    <xf numFmtId="0" fontId="58" fillId="0" borderId="36" xfId="0" applyNumberFormat="1" applyFont="1" applyBorder="1" applyAlignment="1">
      <alignment vertical="center"/>
    </xf>
    <xf numFmtId="0" fontId="8" fillId="0" borderId="36" xfId="0" applyNumberFormat="1" applyFont="1" applyBorder="1" applyAlignment="1">
      <alignment vertical="center"/>
    </xf>
    <xf numFmtId="0" fontId="12" fillId="0" borderId="31" xfId="0" applyNumberFormat="1" applyFont="1" applyBorder="1" applyAlignment="1">
      <alignment horizontal="center" vertical="center"/>
    </xf>
    <xf numFmtId="0" fontId="5" fillId="0" borderId="30" xfId="60" applyFont="1" applyBorder="1" applyAlignment="1">
      <alignment horizontal="center" vertical="center"/>
      <protection/>
    </xf>
    <xf numFmtId="0" fontId="5" fillId="0" borderId="42" xfId="60" applyFont="1" applyBorder="1" applyAlignment="1">
      <alignment horizontal="center" vertical="center"/>
      <protection/>
    </xf>
    <xf numFmtId="0" fontId="5" fillId="0" borderId="35" xfId="60" applyFont="1" applyBorder="1" applyAlignment="1">
      <alignment horizontal="center" vertical="center"/>
      <protection/>
    </xf>
    <xf numFmtId="0" fontId="5" fillId="0" borderId="36" xfId="60" applyFont="1" applyBorder="1" applyAlignment="1">
      <alignment horizontal="center" vertical="center"/>
      <protection/>
    </xf>
    <xf numFmtId="0" fontId="11" fillId="0" borderId="36" xfId="60" applyFont="1" applyBorder="1" applyAlignment="1">
      <alignment horizontal="center"/>
      <protection/>
    </xf>
    <xf numFmtId="0" fontId="11" fillId="0" borderId="12" xfId="60" applyFont="1" applyBorder="1" applyAlignment="1">
      <alignment horizontal="center" vertical="top"/>
      <protection/>
    </xf>
    <xf numFmtId="0" fontId="11" fillId="0" borderId="0" xfId="60" applyFont="1" applyBorder="1" applyAlignment="1">
      <alignment horizontal="center" vertical="top"/>
      <protection/>
    </xf>
    <xf numFmtId="0" fontId="11" fillId="0" borderId="0" xfId="60" applyFont="1" applyBorder="1" applyAlignment="1">
      <alignment horizontal="center"/>
      <protection/>
    </xf>
    <xf numFmtId="0" fontId="11" fillId="0" borderId="12" xfId="60" applyFont="1" applyBorder="1" applyAlignment="1">
      <alignment horizontal="center"/>
      <protection/>
    </xf>
    <xf numFmtId="0" fontId="11" fillId="0" borderId="30" xfId="60" applyFont="1" applyBorder="1" applyAlignment="1">
      <alignment horizontal="center"/>
      <protection/>
    </xf>
    <xf numFmtId="0" fontId="11" fillId="0" borderId="23" xfId="60" applyNumberFormat="1" applyFont="1" applyBorder="1" applyAlignment="1">
      <alignment horizontal="center"/>
      <protection/>
    </xf>
    <xf numFmtId="0" fontId="11" fillId="0" borderId="15" xfId="60" applyNumberFormat="1" applyFont="1" applyBorder="1" applyAlignment="1">
      <alignment horizontal="center" vertical="top"/>
      <protection/>
    </xf>
    <xf numFmtId="0" fontId="11" fillId="0" borderId="12" xfId="60" applyNumberFormat="1" applyFont="1" applyBorder="1" applyAlignment="1">
      <alignment horizontal="center" vertical="top"/>
      <protection/>
    </xf>
    <xf numFmtId="0" fontId="11" fillId="0" borderId="0" xfId="60" applyNumberFormat="1" applyFont="1" applyBorder="1" applyAlignment="1">
      <alignment horizontal="center" vertical="top"/>
      <protection/>
    </xf>
    <xf numFmtId="0" fontId="11" fillId="0" borderId="39" xfId="60" applyFont="1" applyBorder="1" applyAlignment="1">
      <alignment horizontal="center"/>
      <protection/>
    </xf>
    <xf numFmtId="0" fontId="11" fillId="0" borderId="44" xfId="60" applyFont="1" applyBorder="1" applyAlignment="1">
      <alignment horizontal="center" vertical="top"/>
      <protection/>
    </xf>
    <xf numFmtId="0" fontId="11" fillId="0" borderId="46" xfId="60" applyFont="1" applyBorder="1" applyAlignment="1">
      <alignment horizontal="center"/>
      <protection/>
    </xf>
    <xf numFmtId="0" fontId="11" fillId="0" borderId="31" xfId="60" applyFont="1" applyBorder="1" applyAlignment="1">
      <alignment horizontal="center" vertical="top"/>
      <protection/>
    </xf>
    <xf numFmtId="0" fontId="5" fillId="0" borderId="31" xfId="60" applyFont="1" applyBorder="1" applyAlignment="1">
      <alignment horizontal="center" vertical="center"/>
      <protection/>
    </xf>
    <xf numFmtId="0" fontId="11" fillId="0" borderId="40" xfId="60" applyFont="1" applyBorder="1" applyAlignment="1">
      <alignment horizontal="center"/>
      <protection/>
    </xf>
    <xf numFmtId="0" fontId="60" fillId="0" borderId="35" xfId="60" applyFont="1" applyBorder="1" applyAlignment="1">
      <alignment horizontal="center" vertical="center"/>
      <protection/>
    </xf>
    <xf numFmtId="0" fontId="5" fillId="0" borderId="47" xfId="60" applyFont="1" applyBorder="1" applyAlignment="1">
      <alignment horizontal="center" vertical="center"/>
      <protection/>
    </xf>
    <xf numFmtId="0" fontId="5" fillId="0" borderId="48" xfId="60" applyFont="1" applyBorder="1" applyAlignment="1">
      <alignment horizontal="center" vertical="center"/>
      <protection/>
    </xf>
    <xf numFmtId="0" fontId="11" fillId="0" borderId="55" xfId="60" applyFont="1" applyBorder="1" applyAlignment="1">
      <alignment horizontal="center" vertical="top"/>
      <protection/>
    </xf>
    <xf numFmtId="0" fontId="11" fillId="0" borderId="37" xfId="60" applyFont="1" applyBorder="1" applyAlignment="1">
      <alignment horizontal="center"/>
      <protection/>
    </xf>
    <xf numFmtId="0" fontId="11" fillId="0" borderId="42" xfId="60" applyFont="1" applyBorder="1" applyAlignment="1">
      <alignment horizontal="center" vertical="top"/>
      <protection/>
    </xf>
    <xf numFmtId="0" fontId="11" fillId="0" borderId="43" xfId="60" applyFont="1" applyBorder="1" applyAlignment="1">
      <alignment horizontal="center" vertical="top"/>
      <protection/>
    </xf>
    <xf numFmtId="0" fontId="11" fillId="0" borderId="56" xfId="60" applyFont="1" applyBorder="1" applyAlignment="1">
      <alignment horizontal="center" vertical="top"/>
      <protection/>
    </xf>
    <xf numFmtId="0" fontId="5" fillId="0" borderId="56" xfId="60" applyFont="1" applyBorder="1" applyAlignment="1">
      <alignment horizontal="center" vertical="center"/>
      <protection/>
    </xf>
    <xf numFmtId="0" fontId="11" fillId="0" borderId="35" xfId="60" applyFont="1" applyBorder="1" applyAlignment="1">
      <alignment horizontal="center" vertical="top"/>
      <protection/>
    </xf>
    <xf numFmtId="0" fontId="11" fillId="0" borderId="46" xfId="60" applyNumberFormat="1" applyFont="1" applyBorder="1" applyAlignment="1">
      <alignment horizontal="center"/>
      <protection/>
    </xf>
    <xf numFmtId="0" fontId="11" fillId="0" borderId="36" xfId="60" applyNumberFormat="1" applyFont="1" applyBorder="1" applyAlignment="1">
      <alignment horizontal="center"/>
      <protection/>
    </xf>
    <xf numFmtId="0" fontId="5" fillId="0" borderId="31" xfId="60" applyNumberFormat="1" applyFont="1" applyBorder="1" applyAlignment="1">
      <alignment horizontal="center" vertical="center"/>
      <protection/>
    </xf>
    <xf numFmtId="0" fontId="11" fillId="0" borderId="39" xfId="60" applyNumberFormat="1" applyFont="1" applyBorder="1" applyAlignment="1">
      <alignment horizontal="center"/>
      <protection/>
    </xf>
    <xf numFmtId="0" fontId="5" fillId="0" borderId="30" xfId="60" applyNumberFormat="1" applyFont="1" applyBorder="1" applyAlignment="1">
      <alignment horizontal="center" vertical="center"/>
      <protection/>
    </xf>
    <xf numFmtId="0" fontId="11" fillId="0" borderId="44" xfId="60" applyNumberFormat="1" applyFont="1" applyBorder="1" applyAlignment="1">
      <alignment horizontal="center" vertical="top"/>
      <protection/>
    </xf>
    <xf numFmtId="0" fontId="5" fillId="0" borderId="53" xfId="60" applyNumberFormat="1" applyFont="1" applyBorder="1" applyAlignment="1">
      <alignment horizontal="center" vertical="center"/>
      <protection/>
    </xf>
    <xf numFmtId="0" fontId="11" fillId="0" borderId="31" xfId="60" applyNumberFormat="1" applyFont="1" applyBorder="1" applyAlignment="1">
      <alignment horizontal="center" vertical="top"/>
      <protection/>
    </xf>
    <xf numFmtId="0" fontId="5" fillId="0" borderId="0" xfId="60" applyNumberFormat="1" applyFont="1" applyAlignment="1">
      <alignment vertical="center"/>
      <protection/>
    </xf>
    <xf numFmtId="0" fontId="9" fillId="0" borderId="35" xfId="60" applyNumberFormat="1" applyFont="1" applyBorder="1" applyAlignment="1">
      <alignment horizontal="center" vertical="center"/>
      <protection/>
    </xf>
    <xf numFmtId="0" fontId="9" fillId="0" borderId="62" xfId="60" applyNumberFormat="1" applyFont="1" applyBorder="1" applyAlignment="1">
      <alignment horizontal="center" vertical="center"/>
      <protection/>
    </xf>
    <xf numFmtId="0" fontId="9" fillId="0" borderId="65" xfId="60" applyNumberFormat="1" applyFont="1" applyBorder="1" applyAlignment="1">
      <alignment horizontal="center" vertical="center"/>
      <protection/>
    </xf>
    <xf numFmtId="0" fontId="11" fillId="0" borderId="38" xfId="60" applyNumberFormat="1" applyFont="1" applyBorder="1" applyAlignment="1">
      <alignment horizontal="center"/>
      <protection/>
    </xf>
    <xf numFmtId="0" fontId="12" fillId="0" borderId="38" xfId="60" applyNumberFormat="1" applyFont="1" applyBorder="1" applyAlignment="1">
      <alignment horizontal="center"/>
      <protection/>
    </xf>
    <xf numFmtId="0" fontId="11" fillId="0" borderId="42" xfId="60" applyNumberFormat="1" applyFont="1" applyBorder="1" applyAlignment="1">
      <alignment horizontal="center" vertical="top"/>
      <protection/>
    </xf>
    <xf numFmtId="0" fontId="5" fillId="0" borderId="59" xfId="60" applyNumberFormat="1" applyFont="1" applyBorder="1" applyAlignment="1">
      <alignment horizontal="center" vertical="center"/>
      <protection/>
    </xf>
    <xf numFmtId="0" fontId="5" fillId="0" borderId="35" xfId="60" applyNumberFormat="1" applyFont="1" applyBorder="1" applyAlignment="1">
      <alignment horizontal="center" vertical="center"/>
      <protection/>
    </xf>
    <xf numFmtId="0" fontId="11" fillId="0" borderId="30" xfId="60" applyNumberFormat="1" applyFont="1" applyBorder="1" applyAlignment="1">
      <alignment horizontal="center"/>
      <protection/>
    </xf>
    <xf numFmtId="0" fontId="5" fillId="0" borderId="62" xfId="60" applyNumberFormat="1" applyFont="1" applyBorder="1" applyAlignment="1">
      <alignment horizontal="center" vertical="center"/>
      <protection/>
    </xf>
    <xf numFmtId="0" fontId="12" fillId="0" borderId="40" xfId="60" applyNumberFormat="1" applyFont="1" applyBorder="1" applyAlignment="1">
      <alignment horizontal="center"/>
      <protection/>
    </xf>
    <xf numFmtId="0" fontId="11" fillId="0" borderId="35" xfId="60" applyNumberFormat="1" applyFont="1" applyBorder="1" applyAlignment="1">
      <alignment horizontal="center" vertical="top"/>
      <protection/>
    </xf>
    <xf numFmtId="0" fontId="11" fillId="0" borderId="59" xfId="60" applyNumberFormat="1" applyFont="1" applyBorder="1" applyAlignment="1">
      <alignment horizontal="center"/>
      <protection/>
    </xf>
    <xf numFmtId="0" fontId="11" fillId="0" borderId="37" xfId="60" applyNumberFormat="1" applyFont="1" applyBorder="1" applyAlignment="1">
      <alignment horizontal="center"/>
      <protection/>
    </xf>
    <xf numFmtId="0" fontId="11" fillId="0" borderId="66" xfId="60" applyNumberFormat="1" applyFont="1" applyBorder="1" applyAlignment="1">
      <alignment horizontal="center" vertical="top"/>
      <protection/>
    </xf>
    <xf numFmtId="0" fontId="11" fillId="0" borderId="34" xfId="60" applyFont="1" applyBorder="1" applyAlignment="1">
      <alignment horizontal="center" vertical="top"/>
      <protection/>
    </xf>
    <xf numFmtId="0" fontId="5" fillId="0" borderId="37" xfId="60" applyFont="1" applyBorder="1" applyAlignment="1">
      <alignment horizontal="center" vertical="center"/>
      <protection/>
    </xf>
    <xf numFmtId="0" fontId="5" fillId="0" borderId="67" xfId="60" applyFont="1" applyBorder="1" applyAlignment="1">
      <alignment horizontal="center" vertical="center"/>
      <protection/>
    </xf>
    <xf numFmtId="0" fontId="11" fillId="0" borderId="45" xfId="60" applyFont="1" applyBorder="1" applyAlignment="1">
      <alignment horizontal="center"/>
      <protection/>
    </xf>
    <xf numFmtId="0" fontId="9" fillId="0" borderId="59" xfId="60" applyNumberFormat="1" applyFont="1" applyBorder="1" applyAlignment="1">
      <alignment horizontal="center" vertical="center"/>
      <protection/>
    </xf>
    <xf numFmtId="0" fontId="63" fillId="0" borderId="0" xfId="0" applyFont="1" applyBorder="1" applyAlignment="1">
      <alignment horizontal="right" vertical="center" shrinkToFit="1"/>
    </xf>
    <xf numFmtId="0" fontId="63" fillId="0" borderId="0" xfId="0" applyFont="1" applyBorder="1" applyAlignment="1">
      <alignment horizontal="left" vertical="center" shrinkToFit="1"/>
    </xf>
    <xf numFmtId="0" fontId="60" fillId="8" borderId="22" xfId="0" applyFont="1" applyFill="1" applyBorder="1" applyAlignment="1">
      <alignment horizontal="center" vertical="center" shrinkToFit="1"/>
    </xf>
    <xf numFmtId="0" fontId="60" fillId="8" borderId="16" xfId="0" applyFont="1" applyFill="1" applyBorder="1" applyAlignment="1">
      <alignment horizontal="center" vertical="center" shrinkToFit="1"/>
    </xf>
    <xf numFmtId="0" fontId="60" fillId="8" borderId="12" xfId="0" applyFont="1" applyFill="1" applyBorder="1" applyAlignment="1">
      <alignment horizontal="center" vertical="center" shrinkToFit="1"/>
    </xf>
    <xf numFmtId="0" fontId="60" fillId="8" borderId="0" xfId="0" applyFont="1" applyFill="1" applyBorder="1" applyAlignment="1">
      <alignment horizontal="center" vertical="center" shrinkToFit="1"/>
    </xf>
    <xf numFmtId="0" fontId="60" fillId="8" borderId="16" xfId="0" applyFont="1" applyFill="1" applyBorder="1" applyAlignment="1">
      <alignment vertical="center" shrinkToFit="1"/>
    </xf>
    <xf numFmtId="0" fontId="60" fillId="8" borderId="21" xfId="0" applyFont="1" applyFill="1" applyBorder="1" applyAlignment="1">
      <alignment vertical="center" shrinkToFit="1"/>
    </xf>
    <xf numFmtId="0" fontId="60" fillId="8" borderId="0" xfId="0" applyFont="1" applyFill="1" applyBorder="1" applyAlignment="1">
      <alignment vertical="center" shrinkToFit="1"/>
    </xf>
    <xf numFmtId="0" fontId="60" fillId="8" borderId="15" xfId="0" applyFont="1" applyFill="1" applyBorder="1" applyAlignment="1">
      <alignment vertical="center" shrinkToFit="1"/>
    </xf>
    <xf numFmtId="0" fontId="60" fillId="33" borderId="22" xfId="0" applyFont="1" applyFill="1" applyBorder="1" applyAlignment="1">
      <alignment horizontal="center" vertical="center" shrinkToFit="1"/>
    </xf>
    <xf numFmtId="0" fontId="60" fillId="33" borderId="16" xfId="0" applyFont="1" applyFill="1" applyBorder="1" applyAlignment="1">
      <alignment horizontal="center" vertical="center" shrinkToFit="1"/>
    </xf>
    <xf numFmtId="0" fontId="60" fillId="33" borderId="12" xfId="0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horizontal="center" vertical="center" shrinkToFit="1"/>
    </xf>
    <xf numFmtId="0" fontId="60" fillId="33" borderId="16" xfId="0" applyFont="1" applyFill="1" applyBorder="1" applyAlignment="1">
      <alignment vertical="center" shrinkToFit="1"/>
    </xf>
    <xf numFmtId="0" fontId="60" fillId="33" borderId="21" xfId="0" applyFont="1" applyFill="1" applyBorder="1" applyAlignment="1">
      <alignment vertical="center" shrinkToFit="1"/>
    </xf>
    <xf numFmtId="0" fontId="60" fillId="33" borderId="0" xfId="0" applyFont="1" applyFill="1" applyBorder="1" applyAlignment="1">
      <alignment vertical="center" shrinkToFit="1"/>
    </xf>
    <xf numFmtId="0" fontId="60" fillId="33" borderId="15" xfId="0" applyFont="1" applyFill="1" applyBorder="1" applyAlignment="1">
      <alignment vertical="center" shrinkToFit="1"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60" applyFont="1" applyAlignment="1">
      <alignment horizontal="distributed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60" applyFont="1" applyAlignment="1">
      <alignment horizontal="center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14" fillId="0" borderId="0" xfId="60" applyFont="1" applyAlignment="1">
      <alignment horizontal="center" vertical="top"/>
      <protection/>
    </xf>
    <xf numFmtId="58" fontId="5" fillId="0" borderId="0" xfId="60" applyNumberFormat="1" applyFont="1" applyAlignment="1">
      <alignment horizontal="right" vertical="center"/>
      <protection/>
    </xf>
    <xf numFmtId="0" fontId="5" fillId="0" borderId="0" xfId="60" applyFont="1" applyAlignment="1">
      <alignment horizontal="right" vertical="center" wrapText="1"/>
      <protection/>
    </xf>
    <xf numFmtId="0" fontId="57" fillId="0" borderId="0" xfId="0" applyFont="1" applyAlignment="1">
      <alignment horizontal="center" vertical="center"/>
    </xf>
    <xf numFmtId="0" fontId="5" fillId="0" borderId="0" xfId="60" applyNumberFormat="1" applyFont="1" applyAlignment="1">
      <alignment horizontal="distributed" vertical="center"/>
      <protection/>
    </xf>
    <xf numFmtId="0" fontId="5" fillId="0" borderId="68" xfId="0" applyNumberFormat="1" applyFont="1" applyBorder="1" applyAlignment="1">
      <alignment horizontal="distributed" vertical="center" indent="1"/>
    </xf>
    <xf numFmtId="0" fontId="5" fillId="0" borderId="69" xfId="0" applyNumberFormat="1" applyFont="1" applyBorder="1" applyAlignment="1">
      <alignment horizontal="distributed" vertical="center" indent="1"/>
    </xf>
    <xf numFmtId="0" fontId="57" fillId="0" borderId="68" xfId="0" applyNumberFormat="1" applyFont="1" applyBorder="1" applyAlignment="1">
      <alignment horizontal="distributed" vertical="center" indent="1"/>
    </xf>
    <xf numFmtId="0" fontId="57" fillId="0" borderId="69" xfId="0" applyNumberFormat="1" applyFont="1" applyBorder="1" applyAlignment="1">
      <alignment horizontal="distributed" vertical="center" indent="1"/>
    </xf>
    <xf numFmtId="0" fontId="9" fillId="0" borderId="0" xfId="60" applyFont="1" applyAlignment="1">
      <alignment horizontal="left" vertical="center"/>
      <protection/>
    </xf>
    <xf numFmtId="0" fontId="9" fillId="0" borderId="0" xfId="60" applyNumberFormat="1" applyFont="1" applyBorder="1" applyAlignment="1">
      <alignment vertical="center"/>
      <protection/>
    </xf>
    <xf numFmtId="0" fontId="10" fillId="0" borderId="0" xfId="60" applyFont="1" applyAlignment="1">
      <alignment horizontal="right" vertical="center"/>
      <protection/>
    </xf>
    <xf numFmtId="49" fontId="10" fillId="0" borderId="0" xfId="60" applyNumberFormat="1" applyFont="1" applyAlignment="1">
      <alignment horizontal="right" vertical="center"/>
      <protection/>
    </xf>
    <xf numFmtId="0" fontId="5" fillId="0" borderId="16" xfId="60" applyNumberFormat="1" applyFont="1" applyBorder="1" applyAlignment="1">
      <alignment horizontal="center" vertical="center"/>
      <protection/>
    </xf>
    <xf numFmtId="0" fontId="5" fillId="0" borderId="0" xfId="60" applyNumberFormat="1" applyFont="1" applyBorder="1" applyAlignment="1">
      <alignment horizontal="center" vertical="center"/>
      <protection/>
    </xf>
    <xf numFmtId="0" fontId="57" fillId="0" borderId="0" xfId="60" applyFont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12" fillId="0" borderId="0" xfId="60" applyFont="1" applyBorder="1" applyAlignment="1">
      <alignment horizontal="right" vertical="center" wrapText="1"/>
      <protection/>
    </xf>
    <xf numFmtId="0" fontId="12" fillId="0" borderId="0" xfId="60" applyFont="1" applyBorder="1" applyAlignment="1">
      <alignment horizontal="right" vertical="center"/>
      <protection/>
    </xf>
    <xf numFmtId="0" fontId="12" fillId="0" borderId="0" xfId="60" applyFont="1" applyBorder="1" applyAlignment="1">
      <alignment vertical="center" wrapText="1"/>
      <protection/>
    </xf>
    <xf numFmtId="0" fontId="12" fillId="0" borderId="0" xfId="60" applyFont="1" applyBorder="1" applyAlignment="1">
      <alignment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177" fontId="8" fillId="0" borderId="0" xfId="60" applyNumberFormat="1" applyFont="1" applyAlignment="1">
      <alignment horizontal="distributed" vertical="center"/>
      <protection/>
    </xf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70" xfId="60" applyFont="1" applyBorder="1" applyAlignment="1">
      <alignment horizontal="distributed" vertical="center"/>
      <protection/>
    </xf>
    <xf numFmtId="0" fontId="8" fillId="0" borderId="71" xfId="60" applyFont="1" applyBorder="1" applyAlignment="1">
      <alignment horizontal="distributed" vertical="center"/>
      <protection/>
    </xf>
    <xf numFmtId="0" fontId="8" fillId="0" borderId="70" xfId="60" applyFont="1" applyBorder="1" applyAlignment="1">
      <alignment horizontal="center" vertical="center"/>
      <protection/>
    </xf>
    <xf numFmtId="0" fontId="8" fillId="0" borderId="71" xfId="60" applyFont="1" applyBorder="1" applyAlignment="1">
      <alignment horizontal="center" vertical="center"/>
      <protection/>
    </xf>
    <xf numFmtId="0" fontId="8" fillId="0" borderId="68" xfId="60" applyFont="1" applyBorder="1" applyAlignment="1">
      <alignment horizontal="distributed" vertical="center" indent="1"/>
      <protection/>
    </xf>
    <xf numFmtId="0" fontId="8" fillId="0" borderId="69" xfId="60" applyFont="1" applyBorder="1" applyAlignment="1">
      <alignment horizontal="distributed" vertical="center" indent="1"/>
      <protection/>
    </xf>
    <xf numFmtId="0" fontId="8" fillId="0" borderId="70" xfId="60" applyFont="1" applyBorder="1" applyAlignment="1">
      <alignment horizontal="distributed" vertical="center" shrinkToFit="1"/>
      <protection/>
    </xf>
    <xf numFmtId="0" fontId="8" fillId="0" borderId="71" xfId="60" applyFont="1" applyBorder="1" applyAlignment="1">
      <alignment horizontal="distributed" vertical="center" shrinkToFit="1"/>
      <protection/>
    </xf>
    <xf numFmtId="0" fontId="8" fillId="0" borderId="72" xfId="60" applyFont="1" applyBorder="1" applyAlignment="1">
      <alignment horizontal="left" vertical="center" shrinkToFit="1"/>
      <protection/>
    </xf>
    <xf numFmtId="0" fontId="8" fillId="0" borderId="73" xfId="60" applyFont="1" applyBorder="1" applyAlignment="1">
      <alignment horizontal="left" vertical="center" shrinkToFit="1"/>
      <protection/>
    </xf>
    <xf numFmtId="0" fontId="58" fillId="0" borderId="0" xfId="60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60" applyFont="1" applyAlignment="1">
      <alignment horizontal="center" vertical="center"/>
      <protection/>
    </xf>
    <xf numFmtId="0" fontId="8" fillId="0" borderId="0" xfId="0" applyFont="1" applyBorder="1" applyAlignment="1">
      <alignment horizontal="distributed" vertical="center" wrapText="1"/>
    </xf>
    <xf numFmtId="0" fontId="8" fillId="0" borderId="0" xfId="60" applyNumberFormat="1" applyFont="1" applyAlignment="1">
      <alignment horizontal="left" vertical="center"/>
      <protection/>
    </xf>
    <xf numFmtId="0" fontId="8" fillId="0" borderId="0" xfId="60" applyFont="1" applyAlignment="1">
      <alignment horizontal="left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right" vertical="center"/>
    </xf>
    <xf numFmtId="0" fontId="8" fillId="0" borderId="15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0" xfId="60" applyNumberFormat="1" applyFont="1" applyAlignment="1">
      <alignment horizontal="right" vertical="center"/>
      <protection/>
    </xf>
    <xf numFmtId="58" fontId="8" fillId="0" borderId="0" xfId="60" applyNumberFormat="1" applyFont="1" applyAlignment="1">
      <alignment horizontal="right" vertical="center"/>
      <protection/>
    </xf>
    <xf numFmtId="0" fontId="8" fillId="0" borderId="0" xfId="60" applyFont="1" applyAlignment="1">
      <alignment horizontal="right" vertical="center"/>
      <protection/>
    </xf>
    <xf numFmtId="176" fontId="8" fillId="0" borderId="0" xfId="60" applyNumberFormat="1" applyFont="1" applyAlignment="1">
      <alignment horizontal="center" vertical="center"/>
      <protection/>
    </xf>
    <xf numFmtId="0" fontId="10" fillId="0" borderId="68" xfId="60" applyFont="1" applyBorder="1" applyAlignment="1">
      <alignment horizontal="distributed" vertical="center" indent="1"/>
      <protection/>
    </xf>
    <xf numFmtId="0" fontId="10" fillId="0" borderId="69" xfId="60" applyFont="1" applyBorder="1" applyAlignment="1">
      <alignment horizontal="distributed" vertical="center" indent="1"/>
      <protection/>
    </xf>
    <xf numFmtId="0" fontId="8" fillId="0" borderId="70" xfId="0" applyFont="1" applyBorder="1" applyAlignment="1">
      <alignment horizontal="right" vertical="center"/>
    </xf>
    <xf numFmtId="0" fontId="8" fillId="0" borderId="71" xfId="0" applyFont="1" applyBorder="1" applyAlignment="1">
      <alignment horizontal="right" vertical="center"/>
    </xf>
    <xf numFmtId="0" fontId="5" fillId="0" borderId="70" xfId="60" applyFont="1" applyBorder="1" applyAlignment="1">
      <alignment horizontal="distributed" vertical="center"/>
      <protection/>
    </xf>
    <xf numFmtId="0" fontId="5" fillId="0" borderId="71" xfId="60" applyFont="1" applyBorder="1" applyAlignment="1">
      <alignment horizontal="distributed" vertical="center"/>
      <protection/>
    </xf>
    <xf numFmtId="0" fontId="5" fillId="0" borderId="70" xfId="60" applyFont="1" applyBorder="1" applyAlignment="1">
      <alignment horizontal="distributed" vertical="center" shrinkToFit="1"/>
      <protection/>
    </xf>
    <xf numFmtId="0" fontId="5" fillId="0" borderId="71" xfId="60" applyFont="1" applyBorder="1" applyAlignment="1">
      <alignment horizontal="distributed" vertical="center" shrinkToFit="1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8" fillId="0" borderId="51" xfId="60" applyFont="1" applyBorder="1" applyAlignment="1">
      <alignment horizontal="center" vertical="center"/>
      <protection/>
    </xf>
    <xf numFmtId="0" fontId="8" fillId="0" borderId="74" xfId="60" applyFont="1" applyBorder="1" applyAlignment="1">
      <alignment horizontal="center" vertical="center"/>
      <protection/>
    </xf>
    <xf numFmtId="0" fontId="8" fillId="0" borderId="70" xfId="60" applyFont="1" applyBorder="1" applyAlignment="1">
      <alignment horizontal="left" vertical="center" shrinkToFit="1"/>
      <protection/>
    </xf>
    <xf numFmtId="0" fontId="12" fillId="0" borderId="33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left" vertical="center"/>
      <protection/>
    </xf>
    <xf numFmtId="0" fontId="12" fillId="0" borderId="36" xfId="60" applyFont="1" applyBorder="1" applyAlignment="1">
      <alignment horizontal="right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64" fillId="0" borderId="0" xfId="60" applyFont="1" applyAlignment="1">
      <alignment horizontal="center" vertical="top"/>
      <protection/>
    </xf>
    <xf numFmtId="0" fontId="12" fillId="0" borderId="42" xfId="60" applyNumberFormat="1" applyFont="1" applyBorder="1" applyAlignment="1">
      <alignment horizontal="center" vertical="top"/>
      <protection/>
    </xf>
    <xf numFmtId="0" fontId="12" fillId="0" borderId="35" xfId="60" applyNumberFormat="1" applyFont="1" applyBorder="1" applyAlignment="1">
      <alignment horizontal="center" vertical="top"/>
      <protection/>
    </xf>
    <xf numFmtId="0" fontId="12" fillId="0" borderId="44" xfId="60" applyNumberFormat="1" applyFont="1" applyBorder="1" applyAlignment="1">
      <alignment horizontal="center" vertical="top"/>
      <protection/>
    </xf>
    <xf numFmtId="0" fontId="12" fillId="0" borderId="31" xfId="60" applyNumberFormat="1" applyFont="1" applyBorder="1" applyAlignment="1">
      <alignment horizontal="center" vertical="top"/>
      <protection/>
    </xf>
    <xf numFmtId="0" fontId="12" fillId="0" borderId="0" xfId="60" applyNumberFormat="1" applyFont="1" applyBorder="1" applyAlignment="1">
      <alignment horizontal="right" vertical="center"/>
      <protection/>
    </xf>
    <xf numFmtId="0" fontId="12" fillId="0" borderId="15" xfId="60" applyNumberFormat="1" applyFont="1" applyBorder="1" applyAlignment="1">
      <alignment horizontal="right" vertical="center"/>
      <protection/>
    </xf>
    <xf numFmtId="0" fontId="12" fillId="0" borderId="12" xfId="60" applyNumberFormat="1" applyFont="1" applyBorder="1" applyAlignment="1">
      <alignment horizontal="left" vertical="center"/>
      <protection/>
    </xf>
    <xf numFmtId="0" fontId="12" fillId="0" borderId="0" xfId="60" applyNumberFormat="1" applyFont="1" applyBorder="1" applyAlignment="1">
      <alignment horizontal="left" vertical="center"/>
      <protection/>
    </xf>
    <xf numFmtId="0" fontId="8" fillId="0" borderId="0" xfId="60" applyNumberFormat="1" applyFont="1" applyBorder="1" applyAlignment="1">
      <alignment horizontal="center" vertical="center"/>
      <protection/>
    </xf>
    <xf numFmtId="0" fontId="8" fillId="0" borderId="0" xfId="60" applyNumberFormat="1" applyFont="1" applyAlignment="1">
      <alignment horizontal="center" vertical="center" wrapText="1"/>
      <protection/>
    </xf>
    <xf numFmtId="0" fontId="8" fillId="0" borderId="0" xfId="60" applyNumberFormat="1" applyFont="1" applyAlignment="1">
      <alignment horizontal="center" vertical="center"/>
      <protection/>
    </xf>
    <xf numFmtId="0" fontId="8" fillId="0" borderId="72" xfId="60" applyNumberFormat="1" applyFont="1" applyBorder="1" applyAlignment="1">
      <alignment horizontal="left" vertical="center" shrinkToFit="1"/>
      <protection/>
    </xf>
    <xf numFmtId="0" fontId="8" fillId="0" borderId="73" xfId="60" applyNumberFormat="1" applyFont="1" applyBorder="1" applyAlignment="1">
      <alignment horizontal="left" vertical="center" shrinkToFit="1"/>
      <protection/>
    </xf>
    <xf numFmtId="0" fontId="8" fillId="0" borderId="68" xfId="60" applyNumberFormat="1" applyFont="1" applyBorder="1" applyAlignment="1">
      <alignment horizontal="distributed" vertical="center" indent="1"/>
      <protection/>
    </xf>
    <xf numFmtId="0" fontId="8" fillId="0" borderId="69" xfId="60" applyNumberFormat="1" applyFont="1" applyBorder="1" applyAlignment="1">
      <alignment horizontal="distributed" vertical="center" indent="1"/>
      <protection/>
    </xf>
    <xf numFmtId="0" fontId="8" fillId="0" borderId="70" xfId="0" applyNumberFormat="1" applyFont="1" applyBorder="1" applyAlignment="1">
      <alignment horizontal="right" vertical="center"/>
    </xf>
    <xf numFmtId="0" fontId="8" fillId="0" borderId="71" xfId="0" applyNumberFormat="1" applyFont="1" applyBorder="1" applyAlignment="1">
      <alignment horizontal="right" vertical="center"/>
    </xf>
    <xf numFmtId="0" fontId="8" fillId="0" borderId="70" xfId="60" applyNumberFormat="1" applyFont="1" applyBorder="1" applyAlignment="1">
      <alignment horizontal="distributed" vertical="center"/>
      <protection/>
    </xf>
    <xf numFmtId="0" fontId="8" fillId="0" borderId="71" xfId="60" applyNumberFormat="1" applyFont="1" applyBorder="1" applyAlignment="1">
      <alignment horizontal="distributed" vertical="center"/>
      <protection/>
    </xf>
    <xf numFmtId="0" fontId="8" fillId="0" borderId="70" xfId="60" applyNumberFormat="1" applyFont="1" applyBorder="1" applyAlignment="1">
      <alignment horizontal="center" vertical="center"/>
      <protection/>
    </xf>
    <xf numFmtId="0" fontId="8" fillId="0" borderId="71" xfId="60" applyNumberFormat="1" applyFont="1" applyBorder="1" applyAlignment="1">
      <alignment horizontal="center" vertical="center"/>
      <protection/>
    </xf>
    <xf numFmtId="0" fontId="8" fillId="0" borderId="70" xfId="60" applyNumberFormat="1" applyFont="1" applyBorder="1" applyAlignment="1">
      <alignment horizontal="distributed" vertical="center" shrinkToFit="1"/>
      <protection/>
    </xf>
    <xf numFmtId="0" fontId="8" fillId="0" borderId="71" xfId="60" applyNumberFormat="1" applyFont="1" applyBorder="1" applyAlignment="1">
      <alignment horizontal="distributed" vertical="center" shrinkToFit="1"/>
      <protection/>
    </xf>
    <xf numFmtId="0" fontId="8" fillId="0" borderId="0" xfId="60" applyNumberFormat="1" applyFont="1" applyBorder="1" applyAlignment="1">
      <alignment horizontal="left" vertical="center" shrinkToFit="1"/>
      <protection/>
    </xf>
    <xf numFmtId="0" fontId="8" fillId="0" borderId="0" xfId="60" applyNumberFormat="1" applyFont="1" applyBorder="1" applyAlignment="1">
      <alignment horizontal="distributed" vertical="center"/>
      <protection/>
    </xf>
    <xf numFmtId="0" fontId="8" fillId="0" borderId="0" xfId="0" applyNumberFormat="1" applyFont="1" applyBorder="1" applyAlignment="1">
      <alignment horizontal="right" vertical="center"/>
    </xf>
    <xf numFmtId="0" fontId="8" fillId="0" borderId="0" xfId="60" applyNumberFormat="1" applyFont="1" applyBorder="1" applyAlignment="1">
      <alignment horizontal="distributed" vertical="center" shrinkToFit="1"/>
      <protection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5" xfId="60" applyNumberFormat="1" applyFont="1" applyBorder="1" applyAlignment="1">
      <alignment horizontal="center" vertical="center"/>
      <protection/>
    </xf>
    <xf numFmtId="0" fontId="8" fillId="0" borderId="16" xfId="0" applyNumberFormat="1" applyFont="1" applyBorder="1" applyAlignment="1">
      <alignment horizontal="center" vertical="center"/>
    </xf>
    <xf numFmtId="0" fontId="8" fillId="0" borderId="30" xfId="60" applyNumberFormat="1" applyFont="1" applyBorder="1" applyAlignment="1">
      <alignment horizontal="center" vertical="center"/>
      <protection/>
    </xf>
    <xf numFmtId="0" fontId="8" fillId="0" borderId="16" xfId="60" applyNumberFormat="1" applyFont="1" applyBorder="1" applyAlignment="1">
      <alignment horizontal="center" vertical="center"/>
      <protection/>
    </xf>
    <xf numFmtId="0" fontId="58" fillId="0" borderId="0" xfId="0" applyNumberFormat="1" applyFont="1" applyAlignment="1">
      <alignment horizontal="center" vertical="center"/>
    </xf>
    <xf numFmtId="0" fontId="12" fillId="0" borderId="0" xfId="60" applyNumberFormat="1" applyFont="1" applyBorder="1" applyAlignment="1">
      <alignment horizontal="center" vertical="top"/>
      <protection/>
    </xf>
    <xf numFmtId="0" fontId="12" fillId="0" borderId="0" xfId="60" applyNumberFormat="1" applyFont="1" applyBorder="1" applyAlignment="1">
      <alignment horizontal="left" vertical="center" wrapText="1"/>
      <protection/>
    </xf>
    <xf numFmtId="0" fontId="12" fillId="0" borderId="12" xfId="60" applyNumberFormat="1" applyFont="1" applyBorder="1" applyAlignment="1">
      <alignment horizontal="left" vertical="center" wrapText="1"/>
      <protection/>
    </xf>
    <xf numFmtId="0" fontId="12" fillId="0" borderId="15" xfId="60" applyNumberFormat="1" applyFont="1" applyBorder="1" applyAlignment="1">
      <alignment horizontal="right" vertical="center" wrapText="1"/>
      <protection/>
    </xf>
    <xf numFmtId="0" fontId="8" fillId="0" borderId="10" xfId="60" applyNumberFormat="1" applyFont="1" applyBorder="1" applyAlignment="1">
      <alignment horizontal="center" vertical="center"/>
      <protection/>
    </xf>
    <xf numFmtId="0" fontId="8" fillId="0" borderId="12" xfId="60" applyNumberFormat="1" applyFont="1" applyBorder="1" applyAlignment="1">
      <alignment horizontal="center" vertical="center"/>
      <protection/>
    </xf>
    <xf numFmtId="0" fontId="12" fillId="0" borderId="15" xfId="60" applyNumberFormat="1" applyFont="1" applyBorder="1" applyAlignment="1">
      <alignment horizontal="center" vertical="top"/>
      <protection/>
    </xf>
    <xf numFmtId="0" fontId="12" fillId="0" borderId="12" xfId="60" applyNumberFormat="1" applyFont="1" applyBorder="1" applyAlignment="1">
      <alignment horizontal="center" vertical="top"/>
      <protection/>
    </xf>
    <xf numFmtId="0" fontId="8" fillId="0" borderId="15" xfId="60" applyNumberFormat="1" applyFont="1" applyBorder="1" applyAlignment="1">
      <alignment horizontal="center" vertical="center" wrapText="1"/>
      <protection/>
    </xf>
    <xf numFmtId="0" fontId="8" fillId="0" borderId="0" xfId="60" applyNumberFormat="1" applyFont="1" applyBorder="1" applyAlignment="1">
      <alignment horizontal="center" vertical="center" wrapText="1"/>
      <protection/>
    </xf>
    <xf numFmtId="0" fontId="8" fillId="0" borderId="17" xfId="60" applyNumberFormat="1" applyFont="1" applyBorder="1" applyAlignment="1">
      <alignment horizontal="center" vertical="center"/>
      <protection/>
    </xf>
    <xf numFmtId="0" fontId="12" fillId="0" borderId="12" xfId="60" applyFont="1" applyBorder="1" applyAlignment="1">
      <alignment horizontal="left" vertical="center" wrapText="1"/>
      <protection/>
    </xf>
    <xf numFmtId="0" fontId="12" fillId="0" borderId="30" xfId="60" applyFont="1" applyBorder="1" applyAlignment="1">
      <alignment horizontal="right" vertical="center"/>
      <protection/>
    </xf>
    <xf numFmtId="0" fontId="12" fillId="0" borderId="12" xfId="60" applyFont="1" applyBorder="1" applyAlignment="1">
      <alignment horizontal="left" vertical="center"/>
      <protection/>
    </xf>
    <xf numFmtId="176" fontId="8" fillId="0" borderId="75" xfId="60" applyNumberFormat="1" applyFont="1" applyBorder="1" applyAlignment="1">
      <alignment horizontal="center" vertical="center"/>
      <protection/>
    </xf>
    <xf numFmtId="177" fontId="8" fillId="0" borderId="19" xfId="60" applyNumberFormat="1" applyFont="1" applyBorder="1" applyAlignment="1">
      <alignment horizontal="distributed" vertical="center"/>
      <protection/>
    </xf>
    <xf numFmtId="177" fontId="8" fillId="0" borderId="75" xfId="60" applyNumberFormat="1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12" fillId="0" borderId="33" xfId="60" applyNumberFormat="1" applyFont="1" applyBorder="1" applyAlignment="1">
      <alignment horizontal="center" vertical="top"/>
      <protection/>
    </xf>
    <xf numFmtId="0" fontId="12" fillId="0" borderId="0" xfId="60" applyNumberFormat="1" applyFont="1" applyBorder="1" applyAlignment="1">
      <alignment horizontal="right" vertical="center" wrapText="1"/>
      <protection/>
    </xf>
    <xf numFmtId="0" fontId="12" fillId="0" borderId="41" xfId="60" applyNumberFormat="1" applyFont="1" applyBorder="1" applyAlignment="1">
      <alignment horizontal="center" vertical="top"/>
      <protection/>
    </xf>
    <xf numFmtId="0" fontId="8" fillId="0" borderId="33" xfId="60" applyNumberFormat="1" applyFont="1" applyBorder="1" applyAlignment="1">
      <alignment horizontal="center" vertical="center"/>
      <protection/>
    </xf>
    <xf numFmtId="0" fontId="8" fillId="0" borderId="11" xfId="60" applyNumberFormat="1" applyFont="1" applyBorder="1" applyAlignment="1">
      <alignment horizontal="center" vertical="center"/>
      <protection/>
    </xf>
    <xf numFmtId="0" fontId="12" fillId="0" borderId="48" xfId="60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8近畿高校ドロー男Ｓ作業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56</xdr:row>
      <xdr:rowOff>133350</xdr:rowOff>
    </xdr:from>
    <xdr:to>
      <xdr:col>9</xdr:col>
      <xdr:colOff>0</xdr:colOff>
      <xdr:row>56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390525" y="21526500"/>
          <a:ext cx="478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390525</xdr:colOff>
      <xdr:row>56</xdr:row>
      <xdr:rowOff>190500</xdr:rowOff>
    </xdr:from>
    <xdr:to>
      <xdr:col>9</xdr:col>
      <xdr:colOff>0</xdr:colOff>
      <xdr:row>56</xdr:row>
      <xdr:rowOff>190500</xdr:rowOff>
    </xdr:to>
    <xdr:sp>
      <xdr:nvSpPr>
        <xdr:cNvPr id="2" name="直線コネクタ 4"/>
        <xdr:cNvSpPr>
          <a:spLocks/>
        </xdr:cNvSpPr>
      </xdr:nvSpPr>
      <xdr:spPr>
        <a:xfrm>
          <a:off x="390525" y="21583650"/>
          <a:ext cx="478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P48"/>
  <sheetViews>
    <sheetView view="pageBreakPreview" zoomScale="70" zoomScaleNormal="70" zoomScaleSheetLayoutView="70" zoomScalePageLayoutView="0" workbookViewId="0" topLeftCell="A4">
      <selection activeCell="V26" sqref="V26"/>
    </sheetView>
  </sheetViews>
  <sheetFormatPr defaultColWidth="9.140625" defaultRowHeight="15"/>
  <cols>
    <col min="1" max="1" width="4.00390625" style="0" bestFit="1" customWidth="1"/>
    <col min="2" max="2" width="13.421875" style="0" customWidth="1"/>
    <col min="3" max="3" width="3.7109375" style="0" bestFit="1" customWidth="1"/>
    <col min="4" max="4" width="7.421875" style="0" bestFit="1" customWidth="1"/>
    <col min="5" max="5" width="11.140625" style="0" bestFit="1" customWidth="1"/>
    <col min="6" max="6" width="13.421875" style="0" bestFit="1" customWidth="1"/>
    <col min="7" max="7" width="3.7109375" style="0" bestFit="1" customWidth="1"/>
    <col min="8" max="8" width="7.421875" style="0" bestFit="1" customWidth="1"/>
    <col min="9" max="9" width="11.140625" style="0" bestFit="1" customWidth="1"/>
    <col min="10" max="10" width="14.140625" style="0" bestFit="1" customWidth="1"/>
    <col min="11" max="12" width="8.00390625" style="0" bestFit="1" customWidth="1"/>
    <col min="13" max="13" width="11.7109375" style="0" bestFit="1" customWidth="1"/>
    <col min="14" max="15" width="8.00390625" style="0" bestFit="1" customWidth="1"/>
    <col min="16" max="16" width="4.00390625" style="0" bestFit="1" customWidth="1"/>
  </cols>
  <sheetData>
    <row r="1" spans="1:16" ht="18">
      <c r="A1" s="197">
        <v>1</v>
      </c>
      <c r="B1" s="197" t="s">
        <v>47</v>
      </c>
      <c r="C1" s="197" t="s">
        <v>0</v>
      </c>
      <c r="D1" s="197" t="s">
        <v>1</v>
      </c>
      <c r="E1" s="197" t="s">
        <v>3</v>
      </c>
      <c r="F1" s="198" t="s">
        <v>137</v>
      </c>
      <c r="G1" s="198" t="s">
        <v>0</v>
      </c>
      <c r="H1" s="198" t="s">
        <v>1</v>
      </c>
      <c r="I1" s="198" t="s">
        <v>3</v>
      </c>
      <c r="J1" s="197" t="s">
        <v>28</v>
      </c>
      <c r="K1" s="197" t="s">
        <v>27</v>
      </c>
      <c r="L1" s="197" t="s">
        <v>27</v>
      </c>
      <c r="M1" s="198" t="s">
        <v>85</v>
      </c>
      <c r="N1" s="198" t="s">
        <v>27</v>
      </c>
      <c r="O1" s="198" t="s">
        <v>27</v>
      </c>
      <c r="P1" s="197">
        <v>1</v>
      </c>
    </row>
    <row r="2" spans="1:16" s="200" customFormat="1" ht="18">
      <c r="A2" s="199">
        <v>2</v>
      </c>
      <c r="B2" s="199" t="s">
        <v>48</v>
      </c>
      <c r="C2" s="199" t="s">
        <v>4</v>
      </c>
      <c r="D2" s="199" t="s">
        <v>5</v>
      </c>
      <c r="E2" s="199" t="s">
        <v>6</v>
      </c>
      <c r="F2" s="199" t="s">
        <v>83</v>
      </c>
      <c r="G2" s="199" t="s">
        <v>4</v>
      </c>
      <c r="H2" s="199" t="s">
        <v>15</v>
      </c>
      <c r="I2" s="199" t="s">
        <v>84</v>
      </c>
      <c r="J2" s="199" t="s">
        <v>18</v>
      </c>
      <c r="K2" s="199" t="s">
        <v>246</v>
      </c>
      <c r="L2" s="199" t="s">
        <v>247</v>
      </c>
      <c r="M2" s="199" t="s">
        <v>108</v>
      </c>
      <c r="N2" s="199" t="s">
        <v>27</v>
      </c>
      <c r="O2" s="199" t="s">
        <v>27</v>
      </c>
      <c r="P2" s="199">
        <v>2</v>
      </c>
    </row>
    <row r="3" spans="1:16" ht="18">
      <c r="A3" s="197">
        <v>3</v>
      </c>
      <c r="B3" s="197" t="s">
        <v>7</v>
      </c>
      <c r="C3" s="197" t="s">
        <v>0</v>
      </c>
      <c r="D3" s="197" t="s">
        <v>8</v>
      </c>
      <c r="E3" s="197" t="s">
        <v>9</v>
      </c>
      <c r="F3" s="198" t="s">
        <v>138</v>
      </c>
      <c r="G3" s="198" t="s">
        <v>4</v>
      </c>
      <c r="H3" s="198" t="s">
        <v>27</v>
      </c>
      <c r="I3" s="198" t="s">
        <v>85</v>
      </c>
      <c r="J3" s="197" t="s">
        <v>59</v>
      </c>
      <c r="K3" s="197" t="s">
        <v>246</v>
      </c>
      <c r="L3" s="197" t="s">
        <v>248</v>
      </c>
      <c r="M3" s="198" t="s">
        <v>267</v>
      </c>
      <c r="N3" s="198" t="s">
        <v>246</v>
      </c>
      <c r="O3" s="198" t="s">
        <v>268</v>
      </c>
      <c r="P3" s="197">
        <v>3</v>
      </c>
    </row>
    <row r="4" spans="1:16" s="200" customFormat="1" ht="18">
      <c r="A4" s="199">
        <v>4</v>
      </c>
      <c r="B4" s="199" t="s">
        <v>49</v>
      </c>
      <c r="C4" s="199" t="s">
        <v>0</v>
      </c>
      <c r="D4" s="199" t="s">
        <v>10</v>
      </c>
      <c r="E4" s="199" t="s">
        <v>11</v>
      </c>
      <c r="F4" s="199" t="s">
        <v>139</v>
      </c>
      <c r="G4" s="199" t="s">
        <v>4</v>
      </c>
      <c r="H4" s="199" t="s">
        <v>13</v>
      </c>
      <c r="I4" s="199" t="s">
        <v>86</v>
      </c>
      <c r="J4" s="199" t="s">
        <v>14</v>
      </c>
      <c r="K4" s="199" t="s">
        <v>246</v>
      </c>
      <c r="L4" s="199" t="s">
        <v>248</v>
      </c>
      <c r="M4" s="199" t="s">
        <v>86</v>
      </c>
      <c r="N4" s="199" t="s">
        <v>246</v>
      </c>
      <c r="O4" s="199" t="s">
        <v>248</v>
      </c>
      <c r="P4" s="199">
        <v>4</v>
      </c>
    </row>
    <row r="5" spans="1:16" ht="18">
      <c r="A5" s="197">
        <v>5</v>
      </c>
      <c r="B5" s="197" t="s">
        <v>12</v>
      </c>
      <c r="C5" s="197" t="s">
        <v>0</v>
      </c>
      <c r="D5" s="197" t="s">
        <v>13</v>
      </c>
      <c r="E5" s="197" t="s">
        <v>14</v>
      </c>
      <c r="F5" s="198" t="s">
        <v>367</v>
      </c>
      <c r="G5" s="198" t="s">
        <v>0</v>
      </c>
      <c r="H5" s="198" t="s">
        <v>33</v>
      </c>
      <c r="I5" s="198" t="s">
        <v>368</v>
      </c>
      <c r="J5" s="197" t="s">
        <v>6</v>
      </c>
      <c r="K5" s="197" t="s">
        <v>5</v>
      </c>
      <c r="L5" s="197" t="s">
        <v>243</v>
      </c>
      <c r="M5" s="198" t="s">
        <v>44</v>
      </c>
      <c r="N5" s="198" t="s">
        <v>246</v>
      </c>
      <c r="O5" s="198" t="s">
        <v>269</v>
      </c>
      <c r="P5" s="197">
        <v>5</v>
      </c>
    </row>
    <row r="6" spans="1:16" s="200" customFormat="1" ht="18">
      <c r="A6" s="199">
        <v>6</v>
      </c>
      <c r="B6" s="199" t="s">
        <v>50</v>
      </c>
      <c r="C6" s="199" t="s">
        <v>0</v>
      </c>
      <c r="D6" s="199" t="s">
        <v>15</v>
      </c>
      <c r="E6" s="199" t="s">
        <v>16</v>
      </c>
      <c r="F6" s="199" t="s">
        <v>136</v>
      </c>
      <c r="G6" s="199" t="s">
        <v>4</v>
      </c>
      <c r="H6" s="199" t="s">
        <v>10</v>
      </c>
      <c r="I6" s="199" t="s">
        <v>42</v>
      </c>
      <c r="J6" s="199" t="s">
        <v>64</v>
      </c>
      <c r="K6" s="199" t="s">
        <v>5</v>
      </c>
      <c r="L6" s="199" t="s">
        <v>237</v>
      </c>
      <c r="M6" s="199" t="s">
        <v>107</v>
      </c>
      <c r="N6" s="199" t="s">
        <v>5</v>
      </c>
      <c r="O6" s="199" t="s">
        <v>243</v>
      </c>
      <c r="P6" s="199">
        <v>6</v>
      </c>
    </row>
    <row r="7" spans="1:16" ht="18">
      <c r="A7" s="197">
        <v>7</v>
      </c>
      <c r="B7" s="197" t="s">
        <v>364</v>
      </c>
      <c r="C7" s="197" t="s">
        <v>0</v>
      </c>
      <c r="D7" s="197" t="s">
        <v>365</v>
      </c>
      <c r="E7" s="197" t="s">
        <v>366</v>
      </c>
      <c r="F7" s="198" t="s">
        <v>375</v>
      </c>
      <c r="G7" s="198" t="s">
        <v>0</v>
      </c>
      <c r="H7" s="198" t="s">
        <v>8</v>
      </c>
      <c r="I7" s="198" t="s">
        <v>89</v>
      </c>
      <c r="J7" s="197" t="s">
        <v>249</v>
      </c>
      <c r="K7" s="197" t="s">
        <v>250</v>
      </c>
      <c r="L7" s="197" t="s">
        <v>250</v>
      </c>
      <c r="M7" s="198" t="s">
        <v>270</v>
      </c>
      <c r="N7" s="198" t="s">
        <v>5</v>
      </c>
      <c r="O7" s="198" t="s">
        <v>271</v>
      </c>
      <c r="P7" s="197">
        <v>7</v>
      </c>
    </row>
    <row r="8" spans="1:16" s="200" customFormat="1" ht="18">
      <c r="A8" s="199">
        <v>8</v>
      </c>
      <c r="B8" s="199" t="s">
        <v>51</v>
      </c>
      <c r="C8" s="199" t="s">
        <v>4</v>
      </c>
      <c r="D8" s="199" t="s">
        <v>19</v>
      </c>
      <c r="E8" s="199" t="s">
        <v>20</v>
      </c>
      <c r="F8" s="199" t="s">
        <v>140</v>
      </c>
      <c r="G8" s="199" t="s">
        <v>0</v>
      </c>
      <c r="H8" s="199" t="s">
        <v>19</v>
      </c>
      <c r="I8" s="199" t="s">
        <v>90</v>
      </c>
      <c r="J8" s="199" t="s">
        <v>20</v>
      </c>
      <c r="K8" s="199" t="s">
        <v>250</v>
      </c>
      <c r="L8" s="199" t="s">
        <v>250</v>
      </c>
      <c r="M8" s="199" t="s">
        <v>19</v>
      </c>
      <c r="N8" s="199" t="s">
        <v>250</v>
      </c>
      <c r="O8" s="199" t="s">
        <v>250</v>
      </c>
      <c r="P8" s="199">
        <v>8</v>
      </c>
    </row>
    <row r="9" spans="1:16" ht="18">
      <c r="A9" s="197">
        <v>9</v>
      </c>
      <c r="B9" s="197" t="s">
        <v>21</v>
      </c>
      <c r="C9" s="197" t="s">
        <v>4</v>
      </c>
      <c r="D9" s="197" t="s">
        <v>1</v>
      </c>
      <c r="E9" s="197" t="s">
        <v>22</v>
      </c>
      <c r="F9" s="198" t="s">
        <v>91</v>
      </c>
      <c r="G9" s="198" t="s">
        <v>4</v>
      </c>
      <c r="H9" s="198" t="s">
        <v>76</v>
      </c>
      <c r="I9" s="198" t="s">
        <v>77</v>
      </c>
      <c r="J9" s="197" t="s">
        <v>37</v>
      </c>
      <c r="K9" s="197" t="s">
        <v>250</v>
      </c>
      <c r="L9" s="197" t="s">
        <v>250</v>
      </c>
      <c r="M9" s="198" t="s">
        <v>90</v>
      </c>
      <c r="N9" s="198" t="s">
        <v>250</v>
      </c>
      <c r="O9" s="198" t="s">
        <v>250</v>
      </c>
      <c r="P9" s="197">
        <v>9</v>
      </c>
    </row>
    <row r="10" spans="1:16" s="200" customFormat="1" ht="18">
      <c r="A10" s="199">
        <v>10</v>
      </c>
      <c r="B10" s="199" t="s">
        <v>23</v>
      </c>
      <c r="C10" s="199" t="s">
        <v>4</v>
      </c>
      <c r="D10" s="199" t="s">
        <v>24</v>
      </c>
      <c r="E10" s="199" t="s">
        <v>25</v>
      </c>
      <c r="F10" s="199" t="s">
        <v>92</v>
      </c>
      <c r="G10" s="199" t="s">
        <v>0</v>
      </c>
      <c r="H10" s="199" t="s">
        <v>5</v>
      </c>
      <c r="I10" s="199" t="s">
        <v>93</v>
      </c>
      <c r="J10" s="199" t="s">
        <v>32</v>
      </c>
      <c r="K10" s="199" t="s">
        <v>24</v>
      </c>
      <c r="L10" s="199" t="s">
        <v>238</v>
      </c>
      <c r="M10" s="199" t="s">
        <v>32</v>
      </c>
      <c r="N10" s="199" t="s">
        <v>24</v>
      </c>
      <c r="O10" s="199" t="s">
        <v>238</v>
      </c>
      <c r="P10" s="199">
        <v>10</v>
      </c>
    </row>
    <row r="11" spans="1:16" ht="18">
      <c r="A11" s="197">
        <v>11</v>
      </c>
      <c r="B11" s="197" t="s">
        <v>26</v>
      </c>
      <c r="C11" s="197" t="s">
        <v>0</v>
      </c>
      <c r="D11" s="197" t="s">
        <v>27</v>
      </c>
      <c r="E11" s="197" t="s">
        <v>28</v>
      </c>
      <c r="F11" s="198" t="s">
        <v>369</v>
      </c>
      <c r="G11" s="198" t="s">
        <v>370</v>
      </c>
      <c r="H11" s="198" t="s">
        <v>371</v>
      </c>
      <c r="I11" s="198" t="s">
        <v>372</v>
      </c>
      <c r="J11" s="197" t="s">
        <v>383</v>
      </c>
      <c r="K11" s="197" t="s">
        <v>24</v>
      </c>
      <c r="L11" s="197" t="s">
        <v>238</v>
      </c>
      <c r="M11" s="198" t="s">
        <v>272</v>
      </c>
      <c r="N11" s="198" t="s">
        <v>24</v>
      </c>
      <c r="O11" s="198" t="s">
        <v>238</v>
      </c>
      <c r="P11" s="197">
        <v>11</v>
      </c>
    </row>
    <row r="12" spans="1:16" s="200" customFormat="1" ht="18">
      <c r="A12" s="199">
        <v>12</v>
      </c>
      <c r="B12" s="199" t="s">
        <v>52</v>
      </c>
      <c r="C12" s="199" t="s">
        <v>4</v>
      </c>
      <c r="D12" s="199" t="s">
        <v>5</v>
      </c>
      <c r="E12" s="199" t="s">
        <v>29</v>
      </c>
      <c r="F12" s="199" t="s">
        <v>94</v>
      </c>
      <c r="G12" s="199" t="s">
        <v>0</v>
      </c>
      <c r="H12" s="199" t="s">
        <v>10</v>
      </c>
      <c r="I12" s="199" t="s">
        <v>95</v>
      </c>
      <c r="J12" s="199" t="s">
        <v>46</v>
      </c>
      <c r="K12" s="199" t="s">
        <v>251</v>
      </c>
      <c r="L12" s="199" t="s">
        <v>252</v>
      </c>
      <c r="M12" s="199" t="s">
        <v>87</v>
      </c>
      <c r="N12" s="199" t="s">
        <v>251</v>
      </c>
      <c r="O12" s="199" t="s">
        <v>252</v>
      </c>
      <c r="P12" s="199">
        <v>12</v>
      </c>
    </row>
    <row r="13" spans="1:16" ht="18">
      <c r="A13" s="197">
        <v>13</v>
      </c>
      <c r="B13" s="197" t="s">
        <v>30</v>
      </c>
      <c r="C13" s="197" t="s">
        <v>4</v>
      </c>
      <c r="D13" s="197" t="s">
        <v>5</v>
      </c>
      <c r="E13" s="197" t="s">
        <v>29</v>
      </c>
      <c r="F13" s="198" t="s">
        <v>88</v>
      </c>
      <c r="G13" s="198" t="s">
        <v>0</v>
      </c>
      <c r="H13" s="198" t="s">
        <v>24</v>
      </c>
      <c r="I13" s="198" t="s">
        <v>32</v>
      </c>
      <c r="J13" s="197" t="s">
        <v>253</v>
      </c>
      <c r="K13" s="197" t="s">
        <v>251</v>
      </c>
      <c r="L13" s="197" t="s">
        <v>252</v>
      </c>
      <c r="M13" s="198" t="s">
        <v>273</v>
      </c>
      <c r="N13" s="198" t="s">
        <v>251</v>
      </c>
      <c r="O13" s="198" t="s">
        <v>252</v>
      </c>
      <c r="P13" s="197">
        <v>13</v>
      </c>
    </row>
    <row r="14" spans="1:16" s="200" customFormat="1" ht="18">
      <c r="A14" s="199">
        <v>14</v>
      </c>
      <c r="B14" s="199" t="s">
        <v>31</v>
      </c>
      <c r="C14" s="199" t="s">
        <v>0</v>
      </c>
      <c r="D14" s="199" t="s">
        <v>24</v>
      </c>
      <c r="E14" s="199" t="s">
        <v>32</v>
      </c>
      <c r="F14" s="199" t="s">
        <v>96</v>
      </c>
      <c r="G14" s="199" t="s">
        <v>0</v>
      </c>
      <c r="H14" s="199" t="s">
        <v>15</v>
      </c>
      <c r="I14" s="199" t="s">
        <v>97</v>
      </c>
      <c r="J14" s="199" t="s">
        <v>34</v>
      </c>
      <c r="K14" s="199" t="s">
        <v>251</v>
      </c>
      <c r="L14" s="199" t="s">
        <v>254</v>
      </c>
      <c r="M14" s="199" t="s">
        <v>34</v>
      </c>
      <c r="N14" s="199" t="s">
        <v>251</v>
      </c>
      <c r="O14" s="199" t="s">
        <v>254</v>
      </c>
      <c r="P14" s="199">
        <v>14</v>
      </c>
    </row>
    <row r="15" spans="1:16" ht="18">
      <c r="A15" s="197">
        <v>15</v>
      </c>
      <c r="B15" s="197" t="s">
        <v>53</v>
      </c>
      <c r="C15" s="197" t="s">
        <v>0</v>
      </c>
      <c r="D15" s="197" t="s">
        <v>33</v>
      </c>
      <c r="E15" s="197" t="s">
        <v>34</v>
      </c>
      <c r="F15" s="198" t="s">
        <v>373</v>
      </c>
      <c r="G15" s="198" t="s">
        <v>363</v>
      </c>
      <c r="H15" s="198" t="s">
        <v>33</v>
      </c>
      <c r="I15" s="198" t="s">
        <v>87</v>
      </c>
      <c r="J15" s="197" t="s">
        <v>62</v>
      </c>
      <c r="K15" s="197" t="s">
        <v>10</v>
      </c>
      <c r="L15" s="197" t="s">
        <v>255</v>
      </c>
      <c r="M15" s="198" t="s">
        <v>99</v>
      </c>
      <c r="N15" s="198" t="s">
        <v>10</v>
      </c>
      <c r="O15" s="198" t="s">
        <v>255</v>
      </c>
      <c r="P15" s="197">
        <v>15</v>
      </c>
    </row>
    <row r="16" spans="1:16" s="200" customFormat="1" ht="18">
      <c r="A16" s="199">
        <v>16</v>
      </c>
      <c r="B16" s="199" t="s">
        <v>35</v>
      </c>
      <c r="C16" s="199" t="s">
        <v>0</v>
      </c>
      <c r="D16" s="199" t="s">
        <v>10</v>
      </c>
      <c r="E16" s="199" t="s">
        <v>11</v>
      </c>
      <c r="F16" s="199" t="s">
        <v>98</v>
      </c>
      <c r="G16" s="199" t="s">
        <v>0</v>
      </c>
      <c r="H16" s="199" t="s">
        <v>10</v>
      </c>
      <c r="I16" s="199" t="s">
        <v>99</v>
      </c>
      <c r="J16" s="199" t="s">
        <v>256</v>
      </c>
      <c r="K16" s="199" t="s">
        <v>10</v>
      </c>
      <c r="L16" s="199" t="s">
        <v>257</v>
      </c>
      <c r="M16" s="199" t="s">
        <v>11</v>
      </c>
      <c r="N16" s="199" t="s">
        <v>10</v>
      </c>
      <c r="O16" s="199" t="s">
        <v>258</v>
      </c>
      <c r="P16" s="199">
        <v>16</v>
      </c>
    </row>
    <row r="17" spans="1:16" ht="18">
      <c r="A17" s="197">
        <v>17</v>
      </c>
      <c r="B17" s="197" t="s">
        <v>36</v>
      </c>
      <c r="C17" s="197" t="s">
        <v>0</v>
      </c>
      <c r="D17" s="197" t="s">
        <v>19</v>
      </c>
      <c r="E17" s="197" t="s">
        <v>37</v>
      </c>
      <c r="F17" s="198" t="s">
        <v>100</v>
      </c>
      <c r="G17" s="198" t="s">
        <v>0</v>
      </c>
      <c r="H17" s="198" t="s">
        <v>13</v>
      </c>
      <c r="I17" s="198" t="s">
        <v>101</v>
      </c>
      <c r="J17" s="197" t="s">
        <v>11</v>
      </c>
      <c r="K17" s="197" t="s">
        <v>10</v>
      </c>
      <c r="L17" s="197" t="s">
        <v>258</v>
      </c>
      <c r="M17" s="198" t="s">
        <v>42</v>
      </c>
      <c r="N17" s="198" t="s">
        <v>10</v>
      </c>
      <c r="O17" s="198" t="s">
        <v>259</v>
      </c>
      <c r="P17" s="197">
        <v>17</v>
      </c>
    </row>
    <row r="18" spans="1:16" s="200" customFormat="1" ht="18">
      <c r="A18" s="199">
        <v>18</v>
      </c>
      <c r="B18" s="199" t="s">
        <v>54</v>
      </c>
      <c r="C18" s="199" t="s">
        <v>0</v>
      </c>
      <c r="D18" s="199" t="s">
        <v>1</v>
      </c>
      <c r="E18" s="199" t="s">
        <v>38</v>
      </c>
      <c r="F18" s="199" t="s">
        <v>102</v>
      </c>
      <c r="G18" s="199" t="s">
        <v>4</v>
      </c>
      <c r="H18" s="199" t="s">
        <v>1</v>
      </c>
      <c r="I18" s="199" t="s">
        <v>103</v>
      </c>
      <c r="J18" s="199" t="s">
        <v>42</v>
      </c>
      <c r="K18" s="199" t="s">
        <v>10</v>
      </c>
      <c r="L18" s="199" t="s">
        <v>259</v>
      </c>
      <c r="M18" s="199" t="s">
        <v>115</v>
      </c>
      <c r="N18" s="199" t="s">
        <v>10</v>
      </c>
      <c r="O18" s="199" t="s">
        <v>259</v>
      </c>
      <c r="P18" s="199">
        <v>18</v>
      </c>
    </row>
    <row r="19" spans="1:16" ht="18">
      <c r="A19" s="197">
        <v>19</v>
      </c>
      <c r="B19" s="197" t="s">
        <v>39</v>
      </c>
      <c r="C19" s="197" t="s">
        <v>0</v>
      </c>
      <c r="D19" s="197" t="s">
        <v>5</v>
      </c>
      <c r="E19" s="197" t="s">
        <v>40</v>
      </c>
      <c r="F19" s="198" t="s">
        <v>104</v>
      </c>
      <c r="G19" s="198" t="s">
        <v>0</v>
      </c>
      <c r="H19" s="198" t="s">
        <v>15</v>
      </c>
      <c r="I19" s="198" t="s">
        <v>84</v>
      </c>
      <c r="J19" s="197" t="s">
        <v>3</v>
      </c>
      <c r="K19" s="197" t="s">
        <v>239</v>
      </c>
      <c r="L19" s="197" t="s">
        <v>240</v>
      </c>
      <c r="M19" s="198" t="s">
        <v>3</v>
      </c>
      <c r="N19" s="198" t="s">
        <v>239</v>
      </c>
      <c r="O19" s="198" t="s">
        <v>240</v>
      </c>
      <c r="P19" s="197">
        <v>19</v>
      </c>
    </row>
    <row r="20" spans="1:16" s="200" customFormat="1" ht="18">
      <c r="A20" s="199">
        <v>20</v>
      </c>
      <c r="B20" s="199" t="s">
        <v>41</v>
      </c>
      <c r="C20" s="199" t="s">
        <v>0</v>
      </c>
      <c r="D20" s="199" t="s">
        <v>10</v>
      </c>
      <c r="E20" s="199" t="s">
        <v>42</v>
      </c>
      <c r="F20" s="199" t="s">
        <v>105</v>
      </c>
      <c r="G20" s="199" t="s">
        <v>4</v>
      </c>
      <c r="H20" s="199" t="s">
        <v>19</v>
      </c>
      <c r="I20" s="199" t="s">
        <v>19</v>
      </c>
      <c r="J20" s="199" t="s">
        <v>260</v>
      </c>
      <c r="K20" s="199" t="s">
        <v>239</v>
      </c>
      <c r="L20" s="199" t="s">
        <v>261</v>
      </c>
      <c r="M20" s="199" t="s">
        <v>123</v>
      </c>
      <c r="N20" s="199" t="s">
        <v>239</v>
      </c>
      <c r="O20" s="199" t="s">
        <v>244</v>
      </c>
      <c r="P20" s="199">
        <v>20</v>
      </c>
    </row>
    <row r="21" spans="1:16" ht="18">
      <c r="A21" s="197">
        <v>21</v>
      </c>
      <c r="B21" s="197" t="s">
        <v>43</v>
      </c>
      <c r="C21" s="197" t="s">
        <v>0</v>
      </c>
      <c r="D21" s="197" t="s">
        <v>13</v>
      </c>
      <c r="E21" s="197" t="s">
        <v>44</v>
      </c>
      <c r="F21" s="198" t="s">
        <v>374</v>
      </c>
      <c r="G21" s="198" t="s">
        <v>4</v>
      </c>
      <c r="H21" s="198" t="s">
        <v>10</v>
      </c>
      <c r="I21" s="198" t="s">
        <v>42</v>
      </c>
      <c r="J21" s="197" t="s">
        <v>38</v>
      </c>
      <c r="K21" s="197" t="s">
        <v>239</v>
      </c>
      <c r="L21" s="197" t="s">
        <v>244</v>
      </c>
      <c r="M21" s="198" t="s">
        <v>274</v>
      </c>
      <c r="N21" s="198" t="s">
        <v>239</v>
      </c>
      <c r="O21" s="198" t="s">
        <v>261</v>
      </c>
      <c r="P21" s="197">
        <v>21</v>
      </c>
    </row>
    <row r="22" spans="1:16" s="200" customFormat="1" ht="18">
      <c r="A22" s="199">
        <v>22</v>
      </c>
      <c r="B22" s="199" t="s">
        <v>55</v>
      </c>
      <c r="C22" s="199" t="s">
        <v>4</v>
      </c>
      <c r="D22" s="199" t="s">
        <v>15</v>
      </c>
      <c r="E22" s="199" t="s">
        <v>45</v>
      </c>
      <c r="F22" s="199" t="s">
        <v>106</v>
      </c>
      <c r="G22" s="199" t="s">
        <v>0</v>
      </c>
      <c r="H22" s="199" t="s">
        <v>5</v>
      </c>
      <c r="I22" s="199" t="s">
        <v>107</v>
      </c>
      <c r="J22" s="199" t="s">
        <v>22</v>
      </c>
      <c r="K22" s="199" t="s">
        <v>239</v>
      </c>
      <c r="L22" s="199" t="s">
        <v>261</v>
      </c>
      <c r="M22" s="199" t="s">
        <v>103</v>
      </c>
      <c r="N22" s="199" t="s">
        <v>239</v>
      </c>
      <c r="O22" s="199" t="s">
        <v>244</v>
      </c>
      <c r="P22" s="199">
        <v>22</v>
      </c>
    </row>
    <row r="23" spans="1:16" ht="18">
      <c r="A23" s="197">
        <v>23</v>
      </c>
      <c r="B23" s="197" t="s">
        <v>458</v>
      </c>
      <c r="C23" s="197" t="s">
        <v>0</v>
      </c>
      <c r="D23" s="197" t="s">
        <v>33</v>
      </c>
      <c r="E23" s="197" t="s">
        <v>46</v>
      </c>
      <c r="F23" s="198" t="s">
        <v>141</v>
      </c>
      <c r="G23" s="198" t="s">
        <v>4</v>
      </c>
      <c r="H23" s="198" t="s">
        <v>27</v>
      </c>
      <c r="I23" s="198" t="s">
        <v>108</v>
      </c>
      <c r="J23" s="197" t="s">
        <v>262</v>
      </c>
      <c r="K23" s="197" t="s">
        <v>239</v>
      </c>
      <c r="L23" s="197" t="s">
        <v>244</v>
      </c>
      <c r="M23" s="198" t="s">
        <v>22</v>
      </c>
      <c r="N23" s="198" t="s">
        <v>239</v>
      </c>
      <c r="O23" s="198" t="s">
        <v>261</v>
      </c>
      <c r="P23" s="197">
        <v>23</v>
      </c>
    </row>
    <row r="24" spans="1:16" s="200" customFormat="1" ht="18">
      <c r="A24" s="199">
        <v>24</v>
      </c>
      <c r="B24" s="199" t="s">
        <v>56</v>
      </c>
      <c r="C24" s="199" t="s">
        <v>4</v>
      </c>
      <c r="D24" s="199" t="s">
        <v>1</v>
      </c>
      <c r="E24" s="199" t="s">
        <v>3</v>
      </c>
      <c r="F24" s="199" t="s">
        <v>109</v>
      </c>
      <c r="G24" s="199" t="s">
        <v>0</v>
      </c>
      <c r="H24" s="199" t="s">
        <v>10</v>
      </c>
      <c r="I24" s="199" t="s">
        <v>99</v>
      </c>
      <c r="J24" s="199" t="s">
        <v>9</v>
      </c>
      <c r="K24" s="199" t="s">
        <v>263</v>
      </c>
      <c r="L24" s="199" t="s">
        <v>264</v>
      </c>
      <c r="M24" s="199" t="s">
        <v>111</v>
      </c>
      <c r="N24" s="199" t="s">
        <v>263</v>
      </c>
      <c r="O24" s="199" t="s">
        <v>275</v>
      </c>
      <c r="P24" s="199">
        <v>24</v>
      </c>
    </row>
    <row r="25" spans="1:16" ht="18">
      <c r="A25" s="197">
        <v>25</v>
      </c>
      <c r="B25" s="197" t="s">
        <v>57</v>
      </c>
      <c r="C25" s="197" t="s">
        <v>0</v>
      </c>
      <c r="D25" s="197" t="s">
        <v>1</v>
      </c>
      <c r="E25" s="197" t="s">
        <v>3</v>
      </c>
      <c r="F25" s="198" t="s">
        <v>110</v>
      </c>
      <c r="G25" s="198" t="s">
        <v>0</v>
      </c>
      <c r="H25" s="198" t="s">
        <v>8</v>
      </c>
      <c r="I25" s="198" t="s">
        <v>111</v>
      </c>
      <c r="J25" s="197" t="s">
        <v>80</v>
      </c>
      <c r="K25" s="197" t="s">
        <v>263</v>
      </c>
      <c r="L25" s="197" t="s">
        <v>264</v>
      </c>
      <c r="M25" s="198" t="s">
        <v>73</v>
      </c>
      <c r="N25" s="198" t="s">
        <v>263</v>
      </c>
      <c r="O25" s="198" t="s">
        <v>264</v>
      </c>
      <c r="P25" s="197">
        <v>25</v>
      </c>
    </row>
    <row r="26" spans="1:16" s="200" customFormat="1" ht="18">
      <c r="A26" s="199">
        <v>26</v>
      </c>
      <c r="B26" s="199" t="s">
        <v>58</v>
      </c>
      <c r="C26" s="199" t="s">
        <v>0</v>
      </c>
      <c r="D26" s="199" t="s">
        <v>13</v>
      </c>
      <c r="E26" s="199" t="s">
        <v>59</v>
      </c>
      <c r="F26" s="199" t="s">
        <v>112</v>
      </c>
      <c r="G26" s="199" t="s">
        <v>4</v>
      </c>
      <c r="H26" s="199" t="s">
        <v>10</v>
      </c>
      <c r="I26" s="199" t="s">
        <v>99</v>
      </c>
      <c r="J26" s="199" t="s">
        <v>77</v>
      </c>
      <c r="K26" s="199" t="s">
        <v>265</v>
      </c>
      <c r="L26" s="199" t="s">
        <v>266</v>
      </c>
      <c r="M26" s="199" t="s">
        <v>77</v>
      </c>
      <c r="N26" s="199" t="s">
        <v>265</v>
      </c>
      <c r="O26" s="199" t="s">
        <v>266</v>
      </c>
      <c r="P26" s="199">
        <v>26</v>
      </c>
    </row>
    <row r="27" spans="1:16" ht="18">
      <c r="A27" s="197">
        <v>27</v>
      </c>
      <c r="B27" s="197" t="s">
        <v>60</v>
      </c>
      <c r="C27" s="197" t="s">
        <v>4</v>
      </c>
      <c r="D27" s="197" t="s">
        <v>8</v>
      </c>
      <c r="E27" s="197" t="s">
        <v>9</v>
      </c>
      <c r="F27" s="198" t="s">
        <v>113</v>
      </c>
      <c r="G27" s="198" t="s">
        <v>4</v>
      </c>
      <c r="H27" s="198" t="s">
        <v>15</v>
      </c>
      <c r="I27" s="198" t="s">
        <v>16</v>
      </c>
      <c r="J27" s="197" t="s">
        <v>45</v>
      </c>
      <c r="K27" s="197" t="s">
        <v>241</v>
      </c>
      <c r="L27" s="197" t="s">
        <v>242</v>
      </c>
      <c r="M27" s="198" t="s">
        <v>16</v>
      </c>
      <c r="N27" s="198" t="s">
        <v>241</v>
      </c>
      <c r="O27" s="198" t="s">
        <v>245</v>
      </c>
      <c r="P27" s="197">
        <v>27</v>
      </c>
    </row>
    <row r="28" spans="1:16" s="200" customFormat="1" ht="18">
      <c r="A28" s="199">
        <v>28</v>
      </c>
      <c r="B28" s="199" t="s">
        <v>61</v>
      </c>
      <c r="C28" s="199" t="s">
        <v>0</v>
      </c>
      <c r="D28" s="199" t="s">
        <v>10</v>
      </c>
      <c r="E28" s="199" t="s">
        <v>11</v>
      </c>
      <c r="F28" s="199" t="s">
        <v>114</v>
      </c>
      <c r="G28" s="199" t="s">
        <v>0</v>
      </c>
      <c r="H28" s="199" t="s">
        <v>10</v>
      </c>
      <c r="I28" s="199" t="s">
        <v>115</v>
      </c>
      <c r="J28" s="199" t="s">
        <v>16</v>
      </c>
      <c r="K28" s="199" t="s">
        <v>241</v>
      </c>
      <c r="L28" s="199" t="s">
        <v>245</v>
      </c>
      <c r="M28" s="199" t="s">
        <v>84</v>
      </c>
      <c r="N28" s="199" t="s">
        <v>241</v>
      </c>
      <c r="O28" s="199" t="s">
        <v>276</v>
      </c>
      <c r="P28" s="199">
        <v>28</v>
      </c>
    </row>
    <row r="29" spans="1:9" ht="18">
      <c r="A29" s="197">
        <v>29</v>
      </c>
      <c r="B29" s="197" t="s">
        <v>459</v>
      </c>
      <c r="C29" s="197" t="s">
        <v>0</v>
      </c>
      <c r="D29" s="197" t="s">
        <v>33</v>
      </c>
      <c r="E29" s="197" t="s">
        <v>46</v>
      </c>
      <c r="F29" s="198" t="s">
        <v>142</v>
      </c>
      <c r="G29" s="198" t="s">
        <v>0</v>
      </c>
      <c r="H29" s="198" t="s">
        <v>19</v>
      </c>
      <c r="I29" s="198" t="s">
        <v>90</v>
      </c>
    </row>
    <row r="30" spans="1:9" s="200" customFormat="1" ht="18">
      <c r="A30" s="199">
        <v>30</v>
      </c>
      <c r="B30" s="199" t="s">
        <v>460</v>
      </c>
      <c r="C30" s="199" t="s">
        <v>0</v>
      </c>
      <c r="D30" s="199" t="s">
        <v>24</v>
      </c>
      <c r="E30" s="199" t="s">
        <v>32</v>
      </c>
      <c r="F30" s="199" t="s">
        <v>116</v>
      </c>
      <c r="G30" s="199" t="s">
        <v>0</v>
      </c>
      <c r="H30" s="199" t="s">
        <v>1</v>
      </c>
      <c r="I30" s="199" t="s">
        <v>117</v>
      </c>
    </row>
    <row r="31" spans="1:9" ht="18">
      <c r="A31" s="197">
        <v>31</v>
      </c>
      <c r="B31" s="197" t="s">
        <v>461</v>
      </c>
      <c r="C31" s="197" t="s">
        <v>4</v>
      </c>
      <c r="D31" s="197" t="s">
        <v>10</v>
      </c>
      <c r="E31" s="197" t="s">
        <v>62</v>
      </c>
      <c r="F31" s="198" t="s">
        <v>143</v>
      </c>
      <c r="G31" s="198" t="s">
        <v>0</v>
      </c>
      <c r="H31" s="198" t="s">
        <v>76</v>
      </c>
      <c r="I31" s="198" t="s">
        <v>77</v>
      </c>
    </row>
    <row r="32" spans="1:9" s="200" customFormat="1" ht="18">
      <c r="A32" s="199">
        <v>32</v>
      </c>
      <c r="B32" s="199" t="s">
        <v>462</v>
      </c>
      <c r="C32" s="199" t="s">
        <v>363</v>
      </c>
      <c r="D32" s="199" t="s">
        <v>15</v>
      </c>
      <c r="E32" s="199" t="s">
        <v>45</v>
      </c>
      <c r="F32" s="199" t="s">
        <v>118</v>
      </c>
      <c r="G32" s="199" t="s">
        <v>0</v>
      </c>
      <c r="H32" s="199" t="s">
        <v>33</v>
      </c>
      <c r="I32" s="199" t="s">
        <v>87</v>
      </c>
    </row>
    <row r="33" spans="1:9" ht="18">
      <c r="A33" s="197">
        <v>33</v>
      </c>
      <c r="B33" s="197" t="s">
        <v>63</v>
      </c>
      <c r="C33" s="197" t="s">
        <v>0</v>
      </c>
      <c r="D33" s="197" t="s">
        <v>19</v>
      </c>
      <c r="E33" s="197" t="s">
        <v>37</v>
      </c>
      <c r="F33" s="198" t="s">
        <v>119</v>
      </c>
      <c r="G33" s="198" t="s">
        <v>0</v>
      </c>
      <c r="H33" s="198" t="s">
        <v>5</v>
      </c>
      <c r="I33" s="198" t="s">
        <v>29</v>
      </c>
    </row>
    <row r="34" spans="1:9" s="200" customFormat="1" ht="18">
      <c r="A34" s="199">
        <v>34</v>
      </c>
      <c r="B34" s="199" t="s">
        <v>463</v>
      </c>
      <c r="C34" s="199" t="s">
        <v>0</v>
      </c>
      <c r="D34" s="199" t="s">
        <v>5</v>
      </c>
      <c r="E34" s="199" t="s">
        <v>64</v>
      </c>
      <c r="F34" s="199" t="s">
        <v>120</v>
      </c>
      <c r="G34" s="199" t="s">
        <v>4</v>
      </c>
      <c r="H34" s="199" t="s">
        <v>24</v>
      </c>
      <c r="I34" s="199" t="s">
        <v>32</v>
      </c>
    </row>
    <row r="35" spans="1:9" ht="18">
      <c r="A35" s="197">
        <v>35</v>
      </c>
      <c r="B35" s="197" t="s">
        <v>65</v>
      </c>
      <c r="C35" s="197" t="s">
        <v>0</v>
      </c>
      <c r="D35" s="197" t="s">
        <v>27</v>
      </c>
      <c r="E35" s="197" t="s">
        <v>66</v>
      </c>
      <c r="F35" s="198" t="s">
        <v>144</v>
      </c>
      <c r="G35" s="198" t="s">
        <v>4</v>
      </c>
      <c r="H35" s="198" t="s">
        <v>13</v>
      </c>
      <c r="I35" s="198" t="s">
        <v>121</v>
      </c>
    </row>
    <row r="36" spans="1:9" s="200" customFormat="1" ht="18">
      <c r="A36" s="199">
        <v>36</v>
      </c>
      <c r="B36" s="199" t="s">
        <v>67</v>
      </c>
      <c r="C36" s="199" t="s">
        <v>4</v>
      </c>
      <c r="D36" s="199" t="s">
        <v>1</v>
      </c>
      <c r="E36" s="199" t="s">
        <v>3</v>
      </c>
      <c r="F36" s="199" t="s">
        <v>122</v>
      </c>
      <c r="G36" s="199" t="s">
        <v>0</v>
      </c>
      <c r="H36" s="199" t="s">
        <v>1</v>
      </c>
      <c r="I36" s="199" t="s">
        <v>22</v>
      </c>
    </row>
    <row r="37" spans="1:9" ht="18">
      <c r="A37" s="197">
        <v>37</v>
      </c>
      <c r="B37" s="197" t="s">
        <v>464</v>
      </c>
      <c r="C37" s="197" t="s">
        <v>0</v>
      </c>
      <c r="D37" s="197" t="s">
        <v>10</v>
      </c>
      <c r="E37" s="197" t="s">
        <v>62</v>
      </c>
      <c r="F37" s="198" t="s">
        <v>145</v>
      </c>
      <c r="G37" s="198" t="s">
        <v>0</v>
      </c>
      <c r="H37" s="198" t="s">
        <v>1</v>
      </c>
      <c r="I37" s="198" t="s">
        <v>123</v>
      </c>
    </row>
    <row r="38" spans="1:9" s="200" customFormat="1" ht="18">
      <c r="A38" s="199">
        <v>38</v>
      </c>
      <c r="B38" s="199" t="s">
        <v>68</v>
      </c>
      <c r="C38" s="199" t="s">
        <v>0</v>
      </c>
      <c r="D38" s="199" t="s">
        <v>24</v>
      </c>
      <c r="E38" s="199" t="s">
        <v>25</v>
      </c>
      <c r="F38" s="199" t="s">
        <v>124</v>
      </c>
      <c r="G38" s="199" t="s">
        <v>0</v>
      </c>
      <c r="H38" s="199" t="s">
        <v>13</v>
      </c>
      <c r="I38" s="199" t="s">
        <v>125</v>
      </c>
    </row>
    <row r="39" spans="1:9" ht="18">
      <c r="A39" s="197">
        <v>39</v>
      </c>
      <c r="B39" s="197" t="s">
        <v>69</v>
      </c>
      <c r="C39" s="197" t="s">
        <v>0</v>
      </c>
      <c r="D39" s="197" t="s">
        <v>1</v>
      </c>
      <c r="E39" s="197" t="s">
        <v>70</v>
      </c>
      <c r="F39" s="198" t="s">
        <v>126</v>
      </c>
      <c r="G39" s="198" t="s">
        <v>0</v>
      </c>
      <c r="H39" s="198" t="s">
        <v>8</v>
      </c>
      <c r="I39" s="198" t="s">
        <v>73</v>
      </c>
    </row>
    <row r="40" spans="1:9" s="200" customFormat="1" ht="18">
      <c r="A40" s="199">
        <v>40</v>
      </c>
      <c r="B40" s="199" t="s">
        <v>71</v>
      </c>
      <c r="C40" s="199" t="s">
        <v>0</v>
      </c>
      <c r="D40" s="199" t="s">
        <v>5</v>
      </c>
      <c r="E40" s="199" t="s">
        <v>6</v>
      </c>
      <c r="F40" s="199" t="s">
        <v>127</v>
      </c>
      <c r="G40" s="199" t="s">
        <v>4</v>
      </c>
      <c r="H40" s="199" t="s">
        <v>24</v>
      </c>
      <c r="I40" s="199" t="s">
        <v>128</v>
      </c>
    </row>
    <row r="41" spans="1:9" ht="18">
      <c r="A41" s="197">
        <v>41</v>
      </c>
      <c r="B41" s="197" t="s">
        <v>72</v>
      </c>
      <c r="C41" s="197" t="s">
        <v>0</v>
      </c>
      <c r="D41" s="197" t="s">
        <v>8</v>
      </c>
      <c r="E41" s="197" t="s">
        <v>73</v>
      </c>
      <c r="F41" s="198" t="s">
        <v>129</v>
      </c>
      <c r="G41" s="198" t="s">
        <v>4</v>
      </c>
      <c r="H41" s="198" t="s">
        <v>27</v>
      </c>
      <c r="I41" s="198" t="s">
        <v>85</v>
      </c>
    </row>
    <row r="42" spans="1:9" s="200" customFormat="1" ht="18">
      <c r="A42" s="199">
        <v>42</v>
      </c>
      <c r="B42" s="199" t="s">
        <v>74</v>
      </c>
      <c r="C42" s="199" t="s">
        <v>4</v>
      </c>
      <c r="D42" s="199" t="s">
        <v>15</v>
      </c>
      <c r="E42" s="199" t="s">
        <v>16</v>
      </c>
      <c r="F42" s="199" t="s">
        <v>130</v>
      </c>
      <c r="G42" s="199" t="s">
        <v>0</v>
      </c>
      <c r="H42" s="199" t="s">
        <v>8</v>
      </c>
      <c r="I42" s="199" t="s">
        <v>73</v>
      </c>
    </row>
    <row r="43" spans="1:9" ht="18">
      <c r="A43" s="197">
        <v>43</v>
      </c>
      <c r="B43" s="197" t="s">
        <v>75</v>
      </c>
      <c r="C43" s="197" t="s">
        <v>4</v>
      </c>
      <c r="D43" s="197" t="s">
        <v>76</v>
      </c>
      <c r="E43" s="197" t="s">
        <v>77</v>
      </c>
      <c r="F43" s="198" t="s">
        <v>131</v>
      </c>
      <c r="G43" s="198" t="s">
        <v>4</v>
      </c>
      <c r="H43" s="198" t="s">
        <v>5</v>
      </c>
      <c r="I43" s="198" t="s">
        <v>107</v>
      </c>
    </row>
    <row r="44" spans="1:9" s="200" customFormat="1" ht="18">
      <c r="A44" s="199">
        <v>44</v>
      </c>
      <c r="B44" s="199" t="s">
        <v>465</v>
      </c>
      <c r="C44" s="199" t="s">
        <v>0</v>
      </c>
      <c r="D44" s="199" t="s">
        <v>33</v>
      </c>
      <c r="E44" s="199" t="s">
        <v>46</v>
      </c>
      <c r="F44" s="199" t="s">
        <v>132</v>
      </c>
      <c r="G44" s="199" t="s">
        <v>4</v>
      </c>
      <c r="H44" s="199" t="s">
        <v>13</v>
      </c>
      <c r="I44" s="199" t="s">
        <v>86</v>
      </c>
    </row>
    <row r="45" spans="1:9" ht="18">
      <c r="A45" s="197">
        <v>45</v>
      </c>
      <c r="B45" s="197" t="s">
        <v>78</v>
      </c>
      <c r="C45" s="197" t="s">
        <v>4</v>
      </c>
      <c r="D45" s="197" t="s">
        <v>1</v>
      </c>
      <c r="E45" s="197" t="s">
        <v>3</v>
      </c>
      <c r="F45" s="198" t="s">
        <v>133</v>
      </c>
      <c r="G45" s="198" t="s">
        <v>0</v>
      </c>
      <c r="H45" s="198" t="s">
        <v>1</v>
      </c>
      <c r="I45" s="198" t="s">
        <v>3</v>
      </c>
    </row>
    <row r="46" spans="1:9" s="200" customFormat="1" ht="18">
      <c r="A46" s="199">
        <v>46</v>
      </c>
      <c r="B46" s="199" t="s">
        <v>79</v>
      </c>
      <c r="C46" s="199" t="s">
        <v>4</v>
      </c>
      <c r="D46" s="199" t="s">
        <v>8</v>
      </c>
      <c r="E46" s="199" t="s">
        <v>80</v>
      </c>
      <c r="F46" s="199" t="s">
        <v>134</v>
      </c>
      <c r="G46" s="199" t="s">
        <v>4</v>
      </c>
      <c r="H46" s="199" t="s">
        <v>10</v>
      </c>
      <c r="I46" s="199" t="s">
        <v>99</v>
      </c>
    </row>
    <row r="47" spans="1:9" ht="18">
      <c r="A47" s="197">
        <v>47</v>
      </c>
      <c r="B47" s="197" t="s">
        <v>81</v>
      </c>
      <c r="C47" s="197" t="s">
        <v>0</v>
      </c>
      <c r="D47" s="197" t="s">
        <v>19</v>
      </c>
      <c r="E47" s="197" t="s">
        <v>20</v>
      </c>
      <c r="F47" s="198" t="s">
        <v>146</v>
      </c>
      <c r="G47" s="198" t="s">
        <v>0</v>
      </c>
      <c r="H47" s="198" t="s">
        <v>19</v>
      </c>
      <c r="I47" s="198" t="s">
        <v>19</v>
      </c>
    </row>
    <row r="48" spans="1:9" s="200" customFormat="1" ht="18">
      <c r="A48" s="199">
        <v>48</v>
      </c>
      <c r="B48" s="199" t="s">
        <v>17</v>
      </c>
      <c r="C48" s="199" t="s">
        <v>0</v>
      </c>
      <c r="D48" s="199" t="s">
        <v>13</v>
      </c>
      <c r="E48" s="199" t="s">
        <v>18</v>
      </c>
      <c r="F48" s="199" t="s">
        <v>135</v>
      </c>
      <c r="G48" s="199" t="s">
        <v>0</v>
      </c>
      <c r="H48" s="199" t="s">
        <v>33</v>
      </c>
      <c r="I48" s="199" t="s">
        <v>87</v>
      </c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/>
  <printOptions/>
  <pageMargins left="0.7" right="0.7" top="0.75" bottom="0.75" header="0.3" footer="0.3"/>
  <pageSetup fitToWidth="0" fitToHeight="1" horizontalDpi="600" verticalDpi="600" orientation="portrait" paperSize="9" scale="82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A92"/>
  <sheetViews>
    <sheetView view="pageBreakPreview" zoomScaleSheetLayoutView="100" zoomScalePageLayoutView="0" workbookViewId="0" topLeftCell="T23">
      <selection activeCell="AF11" sqref="AF11"/>
    </sheetView>
  </sheetViews>
  <sheetFormatPr defaultColWidth="9.00390625" defaultRowHeight="15"/>
  <cols>
    <col min="1" max="2" width="7.421875" style="155" customWidth="1"/>
    <col min="3" max="3" width="31.7109375" style="155" customWidth="1"/>
    <col min="4" max="4" width="4.140625" style="163" customWidth="1"/>
    <col min="5" max="5" width="14.421875" style="155" customWidth="1"/>
    <col min="6" max="6" width="4.140625" style="174" customWidth="1"/>
    <col min="7" max="7" width="14.421875" style="155" bestFit="1" customWidth="1"/>
    <col min="8" max="8" width="4.140625" style="164" customWidth="1"/>
    <col min="9" max="18" width="6.7109375" style="155" customWidth="1"/>
    <col min="19" max="19" width="31.7109375" style="155" customWidth="1"/>
    <col min="20" max="20" width="4.140625" style="163" customWidth="1"/>
    <col min="21" max="21" width="14.421875" style="155" bestFit="1" customWidth="1"/>
    <col min="22" max="22" width="4.140625" style="174" customWidth="1"/>
    <col min="23" max="23" width="14.421875" style="155" bestFit="1" customWidth="1"/>
    <col min="24" max="24" width="4.140625" style="164" customWidth="1"/>
    <col min="25" max="26" width="7.421875" style="155" customWidth="1"/>
    <col min="27" max="254" width="9.00390625" style="155" customWidth="1"/>
    <col min="255" max="255" width="2.7109375" style="155" customWidth="1"/>
    <col min="256" max="16384" width="9.00390625" style="155" customWidth="1"/>
  </cols>
  <sheetData>
    <row r="1" spans="2:24" s="51" customFormat="1" ht="36" customHeight="1">
      <c r="B1" s="51" t="s">
        <v>324</v>
      </c>
      <c r="C1" s="54"/>
      <c r="D1" s="71"/>
      <c r="E1" s="99"/>
      <c r="F1" s="100"/>
      <c r="G1" s="69"/>
      <c r="H1" s="140"/>
      <c r="K1" s="54"/>
      <c r="L1" s="99"/>
      <c r="M1" s="155"/>
      <c r="N1" s="99"/>
      <c r="R1" s="100"/>
      <c r="S1" s="54"/>
      <c r="T1" s="71"/>
      <c r="U1" s="70"/>
      <c r="V1" s="175"/>
      <c r="W1" s="99"/>
      <c r="X1" s="54"/>
    </row>
    <row r="2" spans="3:24" s="51" customFormat="1" ht="21" customHeight="1">
      <c r="C2" s="54"/>
      <c r="D2" s="71"/>
      <c r="E2" s="99"/>
      <c r="F2" s="100"/>
      <c r="G2" s="69"/>
      <c r="H2" s="140"/>
      <c r="K2" s="54"/>
      <c r="L2" s="602" t="s">
        <v>235</v>
      </c>
      <c r="M2" s="602"/>
      <c r="N2" s="602"/>
      <c r="O2" s="602"/>
      <c r="R2" s="100"/>
      <c r="S2" s="54"/>
      <c r="T2" s="71"/>
      <c r="U2" s="70"/>
      <c r="V2" s="175"/>
      <c r="W2" s="99"/>
      <c r="X2" s="54"/>
    </row>
    <row r="3" spans="1:24" s="51" customFormat="1" ht="21" customHeight="1">
      <c r="A3" s="55"/>
      <c r="C3" s="51" t="s">
        <v>179</v>
      </c>
      <c r="D3" s="71"/>
      <c r="E3" s="71"/>
      <c r="F3" s="100"/>
      <c r="G3" s="99"/>
      <c r="H3" s="54"/>
      <c r="K3" s="54"/>
      <c r="L3" s="602"/>
      <c r="M3" s="602"/>
      <c r="N3" s="602"/>
      <c r="O3" s="602"/>
      <c r="R3" s="100"/>
      <c r="S3" s="51" t="s">
        <v>170</v>
      </c>
      <c r="T3" s="71"/>
      <c r="U3" s="71"/>
      <c r="V3" s="100"/>
      <c r="W3" s="99"/>
      <c r="X3" s="54"/>
    </row>
    <row r="4" spans="1:26" s="51" customFormat="1" ht="21" customHeight="1" thickBot="1">
      <c r="A4" s="602">
        <v>9</v>
      </c>
      <c r="B4" s="604">
        <v>1</v>
      </c>
      <c r="C4" s="607" t="str">
        <f>_xlfn.IFERROR(VLOOKUP(A4,'出場一覧'!$A:$O,13),"")</f>
        <v>大成</v>
      </c>
      <c r="D4" s="609" t="s">
        <v>328</v>
      </c>
      <c r="E4" s="611" t="str">
        <f>_xlfn.IFERROR(VLOOKUP(A4,'出場一覧'!$A:$O,14),"")</f>
        <v>東　京</v>
      </c>
      <c r="F4" s="613" t="s">
        <v>2</v>
      </c>
      <c r="G4" s="615" t="str">
        <f>_xlfn.IFERROR(VLOOKUP(A4,'出場一覧'!$A:$O,15),"")</f>
        <v>東　京</v>
      </c>
      <c r="H4" s="605" t="s">
        <v>82</v>
      </c>
      <c r="I4" s="406"/>
      <c r="J4" s="359"/>
      <c r="K4" s="54"/>
      <c r="L4" s="602"/>
      <c r="M4" s="602"/>
      <c r="N4" s="602"/>
      <c r="O4" s="602"/>
      <c r="Q4" s="63"/>
      <c r="R4" s="72"/>
      <c r="S4" s="607" t="str">
        <f>_xlfn.IFERROR(VLOOKUP(Z4,'出場一覧'!$A:$O,13),"")</f>
        <v>金沢</v>
      </c>
      <c r="T4" s="609" t="s">
        <v>328</v>
      </c>
      <c r="U4" s="611" t="str">
        <f>_xlfn.IFERROR(VLOOKUP(Z4,'出場一覧'!$A:$O,14),"")</f>
        <v>北信越</v>
      </c>
      <c r="V4" s="613" t="s">
        <v>2</v>
      </c>
      <c r="W4" s="615" t="str">
        <f>_xlfn.IFERROR(VLOOKUP(Z4,'出場一覧'!$A:$O,15),"")</f>
        <v>石　川</v>
      </c>
      <c r="X4" s="605" t="s">
        <v>82</v>
      </c>
      <c r="Y4" s="604">
        <v>11</v>
      </c>
      <c r="Z4" s="604">
        <v>17</v>
      </c>
    </row>
    <row r="5" spans="1:26" s="51" customFormat="1" ht="21" customHeight="1" thickTop="1">
      <c r="A5" s="602"/>
      <c r="B5" s="604"/>
      <c r="C5" s="608"/>
      <c r="D5" s="610"/>
      <c r="E5" s="612"/>
      <c r="F5" s="614"/>
      <c r="G5" s="616"/>
      <c r="H5" s="606"/>
      <c r="I5" s="405"/>
      <c r="J5" s="66"/>
      <c r="K5" s="271"/>
      <c r="L5" s="100"/>
      <c r="M5" s="273"/>
      <c r="N5" s="66"/>
      <c r="O5" s="100"/>
      <c r="P5" s="100"/>
      <c r="Q5" s="108"/>
      <c r="R5" s="100"/>
      <c r="S5" s="608"/>
      <c r="T5" s="610"/>
      <c r="U5" s="612"/>
      <c r="V5" s="614"/>
      <c r="W5" s="616"/>
      <c r="X5" s="606"/>
      <c r="Y5" s="604"/>
      <c r="Z5" s="604"/>
    </row>
    <row r="6" spans="1:24" s="51" customFormat="1" ht="9" customHeight="1">
      <c r="A6" s="55"/>
      <c r="C6" s="54"/>
      <c r="D6" s="71"/>
      <c r="E6" s="99"/>
      <c r="F6" s="100"/>
      <c r="G6" s="69"/>
      <c r="H6" s="140"/>
      <c r="I6" s="100"/>
      <c r="J6" s="100"/>
      <c r="K6" s="271"/>
      <c r="L6" s="100"/>
      <c r="M6" s="273"/>
      <c r="N6" s="66"/>
      <c r="O6" s="100"/>
      <c r="P6" s="100"/>
      <c r="Q6" s="633" t="s">
        <v>278</v>
      </c>
      <c r="R6" s="66"/>
      <c r="S6" s="54"/>
      <c r="T6" s="71"/>
      <c r="U6" s="70"/>
      <c r="V6" s="175"/>
      <c r="W6" s="99"/>
      <c r="X6" s="140"/>
    </row>
    <row r="7" spans="1:24" s="51" customFormat="1" ht="21" customHeight="1" thickBot="1">
      <c r="A7" s="55"/>
      <c r="C7" s="51" t="s">
        <v>150</v>
      </c>
      <c r="D7" s="71"/>
      <c r="E7" s="71"/>
      <c r="F7" s="100"/>
      <c r="G7" s="99"/>
      <c r="H7" s="54"/>
      <c r="I7" s="100"/>
      <c r="J7" s="602" t="s">
        <v>279</v>
      </c>
      <c r="K7" s="272"/>
      <c r="L7" s="100"/>
      <c r="M7" s="273"/>
      <c r="N7" s="66"/>
      <c r="O7" s="66"/>
      <c r="P7" s="411"/>
      <c r="Q7" s="633"/>
      <c r="R7" s="66"/>
      <c r="S7" s="74" t="s">
        <v>167</v>
      </c>
      <c r="T7" s="71"/>
      <c r="U7" s="75"/>
      <c r="V7" s="100"/>
      <c r="W7" s="69"/>
      <c r="X7" s="54"/>
    </row>
    <row r="8" spans="1:26" s="51" customFormat="1" ht="21" customHeight="1" thickBot="1" thickTop="1">
      <c r="A8" s="602">
        <v>1</v>
      </c>
      <c r="B8" s="604">
        <v>2</v>
      </c>
      <c r="C8" s="607" t="str">
        <f>_xlfn.IFERROR(VLOOKUP(A8,'出場一覧'!$A:$O,13),"")</f>
        <v>札幌光星</v>
      </c>
      <c r="D8" s="609" t="s">
        <v>328</v>
      </c>
      <c r="E8" s="611" t="str">
        <f>_xlfn.IFERROR(VLOOKUP(A8,'出場一覧'!$A:$O,14),"")</f>
        <v>北海道</v>
      </c>
      <c r="F8" s="613" t="s">
        <v>2</v>
      </c>
      <c r="G8" s="615" t="str">
        <f>_xlfn.IFERROR(VLOOKUP(A8,'出場一覧'!$A:$O,15),"")</f>
        <v>北海道</v>
      </c>
      <c r="H8" s="605" t="s">
        <v>82</v>
      </c>
      <c r="I8" s="66"/>
      <c r="J8" s="602"/>
      <c r="K8" s="335">
        <v>30</v>
      </c>
      <c r="L8" s="106"/>
      <c r="M8" s="273"/>
      <c r="N8" s="66"/>
      <c r="O8" s="273"/>
      <c r="P8" s="339">
        <v>21</v>
      </c>
      <c r="Q8" s="625"/>
      <c r="R8" s="329"/>
      <c r="S8" s="607" t="str">
        <f>_xlfn.IFERROR(VLOOKUP(Z8,'出場一覧'!$A:$O,13),"")</f>
        <v>同志社女子</v>
      </c>
      <c r="T8" s="609" t="s">
        <v>328</v>
      </c>
      <c r="U8" s="611" t="str">
        <f>_xlfn.IFERROR(VLOOKUP(Z8,'出場一覧'!$A:$O,14),"")</f>
        <v>近　畿</v>
      </c>
      <c r="V8" s="613" t="s">
        <v>2</v>
      </c>
      <c r="W8" s="615" t="str">
        <f>_xlfn.IFERROR(VLOOKUP(Z8,'出場一覧'!$A:$O,15),"")</f>
        <v>京　都</v>
      </c>
      <c r="X8" s="605" t="s">
        <v>82</v>
      </c>
      <c r="Y8" s="604">
        <v>12</v>
      </c>
      <c r="Z8" s="604">
        <v>21</v>
      </c>
    </row>
    <row r="9" spans="1:26" s="51" customFormat="1" ht="21" customHeight="1" thickTop="1">
      <c r="A9" s="602"/>
      <c r="B9" s="604"/>
      <c r="C9" s="608"/>
      <c r="D9" s="610"/>
      <c r="E9" s="612"/>
      <c r="F9" s="614"/>
      <c r="G9" s="616"/>
      <c r="H9" s="606"/>
      <c r="I9" s="649" t="s">
        <v>280</v>
      </c>
      <c r="J9" s="268"/>
      <c r="K9" s="106"/>
      <c r="L9" s="106"/>
      <c r="M9" s="273"/>
      <c r="N9" s="66"/>
      <c r="O9" s="273"/>
      <c r="P9" s="66"/>
      <c r="Q9" s="66"/>
      <c r="R9" s="602"/>
      <c r="S9" s="608"/>
      <c r="T9" s="610"/>
      <c r="U9" s="612"/>
      <c r="V9" s="614"/>
      <c r="W9" s="616"/>
      <c r="X9" s="606"/>
      <c r="Y9" s="604"/>
      <c r="Z9" s="604"/>
    </row>
    <row r="10" spans="1:25" s="51" customFormat="1" ht="9" customHeight="1" thickBot="1">
      <c r="A10" s="55"/>
      <c r="B10" s="100"/>
      <c r="C10" s="101"/>
      <c r="D10" s="156"/>
      <c r="E10" s="101"/>
      <c r="F10" s="66"/>
      <c r="G10" s="102"/>
      <c r="H10" s="157"/>
      <c r="I10" s="602"/>
      <c r="J10" s="269"/>
      <c r="K10" s="106"/>
      <c r="L10" s="106"/>
      <c r="M10" s="273"/>
      <c r="N10" s="66"/>
      <c r="O10" s="273"/>
      <c r="P10" s="66"/>
      <c r="Q10" s="66"/>
      <c r="R10" s="602"/>
      <c r="S10" s="76"/>
      <c r="T10" s="156"/>
      <c r="U10" s="101"/>
      <c r="V10" s="66"/>
      <c r="W10" s="102"/>
      <c r="X10" s="157"/>
      <c r="Y10" s="100"/>
    </row>
    <row r="11" spans="1:25" s="51" customFormat="1" ht="21" customHeight="1" thickTop="1">
      <c r="A11" s="55"/>
      <c r="B11" s="100"/>
      <c r="C11" s="51" t="s">
        <v>154</v>
      </c>
      <c r="D11" s="71"/>
      <c r="E11" s="71"/>
      <c r="F11" s="100"/>
      <c r="G11" s="71"/>
      <c r="H11" s="54"/>
      <c r="I11" s="623"/>
      <c r="J11" s="335">
        <v>21</v>
      </c>
      <c r="K11" s="66"/>
      <c r="L11" s="106"/>
      <c r="M11" s="273"/>
      <c r="N11" s="66"/>
      <c r="O11" s="273"/>
      <c r="P11" s="66"/>
      <c r="Q11" s="66"/>
      <c r="R11" s="602"/>
      <c r="S11" s="74" t="s">
        <v>162</v>
      </c>
      <c r="T11" s="71"/>
      <c r="U11" s="75"/>
      <c r="V11" s="100"/>
      <c r="W11" s="69"/>
      <c r="X11" s="54"/>
      <c r="Y11" s="100"/>
    </row>
    <row r="12" spans="1:26" s="51" customFormat="1" ht="21" customHeight="1" thickBot="1">
      <c r="A12" s="602">
        <v>18</v>
      </c>
      <c r="B12" s="604">
        <v>3</v>
      </c>
      <c r="C12" s="607" t="str">
        <f>_xlfn.IFERROR(VLOOKUP(A12,'出場一覧'!$A:$O,13),"")</f>
        <v>北陸学院</v>
      </c>
      <c r="D12" s="609" t="s">
        <v>328</v>
      </c>
      <c r="E12" s="611" t="str">
        <f>_xlfn.IFERROR(VLOOKUP(A12,'出場一覧'!$A:$O,14),"")</f>
        <v>北信越</v>
      </c>
      <c r="F12" s="613" t="s">
        <v>2</v>
      </c>
      <c r="G12" s="615" t="str">
        <f>_xlfn.IFERROR(VLOOKUP(A12,'出場一覧'!$A:$O,15),"")</f>
        <v>石　川</v>
      </c>
      <c r="H12" s="605" t="s">
        <v>82</v>
      </c>
      <c r="I12" s="650"/>
      <c r="J12" s="100"/>
      <c r="K12" s="602" t="s">
        <v>281</v>
      </c>
      <c r="L12" s="335"/>
      <c r="M12" s="273"/>
      <c r="N12" s="66"/>
      <c r="O12" s="274"/>
      <c r="P12" s="602" t="s">
        <v>282</v>
      </c>
      <c r="Q12" s="66"/>
      <c r="R12" s="625"/>
      <c r="S12" s="607" t="str">
        <f>_xlfn.IFERROR(VLOOKUP(Z12,'出場一覧'!$A:$O,13),"")</f>
        <v>東洋大牛久</v>
      </c>
      <c r="T12" s="609" t="s">
        <v>328</v>
      </c>
      <c r="U12" s="611" t="str">
        <f>_xlfn.IFERROR(VLOOKUP(Z12,'出場一覧'!$A:$O,14),"")</f>
        <v>北関東</v>
      </c>
      <c r="V12" s="613" t="s">
        <v>2</v>
      </c>
      <c r="W12" s="615" t="str">
        <f>_xlfn.IFERROR(VLOOKUP(Z12,'出場一覧'!$A:$O,15),"")</f>
        <v>茨　城</v>
      </c>
      <c r="X12" s="605" t="s">
        <v>82</v>
      </c>
      <c r="Y12" s="604">
        <v>13</v>
      </c>
      <c r="Z12" s="604">
        <v>7</v>
      </c>
    </row>
    <row r="13" spans="1:26" s="51" customFormat="1" ht="21" customHeight="1" thickTop="1">
      <c r="A13" s="602"/>
      <c r="B13" s="604"/>
      <c r="C13" s="608"/>
      <c r="D13" s="610"/>
      <c r="E13" s="612"/>
      <c r="F13" s="614"/>
      <c r="G13" s="616"/>
      <c r="H13" s="606"/>
      <c r="I13" s="105"/>
      <c r="J13" s="77"/>
      <c r="K13" s="602"/>
      <c r="L13" s="407">
        <v>21</v>
      </c>
      <c r="M13" s="409"/>
      <c r="N13" s="79"/>
      <c r="O13" s="380">
        <v>21</v>
      </c>
      <c r="P13" s="633"/>
      <c r="Q13" s="273"/>
      <c r="R13" s="602" t="s">
        <v>283</v>
      </c>
      <c r="S13" s="608"/>
      <c r="T13" s="610"/>
      <c r="U13" s="612"/>
      <c r="V13" s="614"/>
      <c r="W13" s="616"/>
      <c r="X13" s="606"/>
      <c r="Y13" s="604"/>
      <c r="Z13" s="604"/>
    </row>
    <row r="14" spans="1:25" s="51" customFormat="1" ht="9" customHeight="1" thickBot="1">
      <c r="A14" s="55"/>
      <c r="B14" s="100"/>
      <c r="C14" s="101"/>
      <c r="D14" s="156"/>
      <c r="E14" s="101"/>
      <c r="F14" s="66"/>
      <c r="G14" s="102"/>
      <c r="H14" s="157"/>
      <c r="I14" s="66"/>
      <c r="J14" s="79"/>
      <c r="K14" s="79"/>
      <c r="L14" s="374"/>
      <c r="M14" s="410"/>
      <c r="N14" s="79"/>
      <c r="O14" s="78"/>
      <c r="P14" s="106"/>
      <c r="Q14" s="340"/>
      <c r="R14" s="602"/>
      <c r="S14" s="76"/>
      <c r="T14" s="156"/>
      <c r="U14" s="101"/>
      <c r="V14" s="66"/>
      <c r="W14" s="102"/>
      <c r="X14" s="157"/>
      <c r="Y14" s="100"/>
    </row>
    <row r="15" spans="1:25" s="51" customFormat="1" ht="21" customHeight="1" thickTop="1">
      <c r="A15" s="55"/>
      <c r="B15" s="100"/>
      <c r="C15" s="51" t="s">
        <v>158</v>
      </c>
      <c r="D15" s="71"/>
      <c r="E15" s="71"/>
      <c r="F15" s="100"/>
      <c r="G15" s="71"/>
      <c r="H15" s="54"/>
      <c r="I15" s="66"/>
      <c r="J15" s="79"/>
      <c r="K15" s="79"/>
      <c r="L15" s="374"/>
      <c r="M15" s="410"/>
      <c r="N15" s="79"/>
      <c r="O15" s="78"/>
      <c r="P15" s="412"/>
      <c r="Q15" s="353">
        <v>21</v>
      </c>
      <c r="R15" s="633"/>
      <c r="S15" s="74" t="s">
        <v>166</v>
      </c>
      <c r="T15" s="71"/>
      <c r="U15" s="75"/>
      <c r="V15" s="100"/>
      <c r="W15" s="69"/>
      <c r="X15" s="54"/>
      <c r="Y15" s="100"/>
    </row>
    <row r="16" spans="1:26" s="51" customFormat="1" ht="21" customHeight="1" thickBot="1">
      <c r="A16" s="602">
        <v>23</v>
      </c>
      <c r="B16" s="604">
        <v>4</v>
      </c>
      <c r="C16" s="607" t="str">
        <f>_xlfn.IFERROR(VLOOKUP(A16,'出場一覧'!$A:$O,13),"")</f>
        <v>京都外大西</v>
      </c>
      <c r="D16" s="609" t="s">
        <v>328</v>
      </c>
      <c r="E16" s="611" t="str">
        <f>_xlfn.IFERROR(VLOOKUP(A16,'出場一覧'!$A:$O,14),"")</f>
        <v>近　畿</v>
      </c>
      <c r="F16" s="613" t="s">
        <v>2</v>
      </c>
      <c r="G16" s="615" t="str">
        <f>_xlfn.IFERROR(VLOOKUP(A16,'出場一覧'!$A:$O,15),"")</f>
        <v>京　都</v>
      </c>
      <c r="H16" s="605" t="s">
        <v>82</v>
      </c>
      <c r="I16" s="329"/>
      <c r="J16" s="270"/>
      <c r="K16" s="79"/>
      <c r="L16" s="374"/>
      <c r="M16" s="410"/>
      <c r="N16" s="79"/>
      <c r="O16" s="78"/>
      <c r="P16" s="412"/>
      <c r="Q16" s="66"/>
      <c r="R16" s="638"/>
      <c r="S16" s="607" t="str">
        <f>_xlfn.IFERROR(VLOOKUP(Z16,'出場一覧'!$A:$O,13),"")</f>
        <v>聖和学園</v>
      </c>
      <c r="T16" s="609" t="s">
        <v>328</v>
      </c>
      <c r="U16" s="611" t="str">
        <f>_xlfn.IFERROR(VLOOKUP(Z16,'出場一覧'!$A:$O,14),"")</f>
        <v>東　北</v>
      </c>
      <c r="V16" s="613" t="s">
        <v>2</v>
      </c>
      <c r="W16" s="615" t="str">
        <f>_xlfn.IFERROR(VLOOKUP(Z16,'出場一覧'!$A:$O,15),"")</f>
        <v>宮　城</v>
      </c>
      <c r="X16" s="605" t="s">
        <v>82</v>
      </c>
      <c r="Y16" s="604">
        <v>14</v>
      </c>
      <c r="Z16" s="604">
        <v>4</v>
      </c>
    </row>
    <row r="17" spans="1:26" s="51" customFormat="1" ht="21" customHeight="1" thickTop="1">
      <c r="A17" s="602"/>
      <c r="B17" s="604"/>
      <c r="C17" s="608"/>
      <c r="D17" s="610"/>
      <c r="E17" s="612"/>
      <c r="F17" s="614"/>
      <c r="G17" s="616"/>
      <c r="H17" s="606"/>
      <c r="I17" s="602"/>
      <c r="J17" s="602" t="s">
        <v>284</v>
      </c>
      <c r="K17" s="271"/>
      <c r="L17" s="268"/>
      <c r="M17" s="410"/>
      <c r="N17" s="66"/>
      <c r="O17" s="106"/>
      <c r="P17" s="412"/>
      <c r="Q17" s="602" t="s">
        <v>285</v>
      </c>
      <c r="R17" s="626"/>
      <c r="S17" s="608"/>
      <c r="T17" s="610"/>
      <c r="U17" s="612"/>
      <c r="V17" s="614"/>
      <c r="W17" s="616"/>
      <c r="X17" s="606"/>
      <c r="Y17" s="604"/>
      <c r="Z17" s="604"/>
    </row>
    <row r="18" spans="1:25" s="51" customFormat="1" ht="9" customHeight="1" thickBot="1">
      <c r="A18" s="55"/>
      <c r="B18" s="100"/>
      <c r="C18" s="101"/>
      <c r="D18" s="156"/>
      <c r="E18" s="101"/>
      <c r="F18" s="66"/>
      <c r="G18" s="102"/>
      <c r="H18" s="157"/>
      <c r="I18" s="602"/>
      <c r="J18" s="602"/>
      <c r="K18" s="272"/>
      <c r="L18" s="268"/>
      <c r="M18" s="273"/>
      <c r="N18" s="66"/>
      <c r="O18" s="106"/>
      <c r="P18" s="413"/>
      <c r="Q18" s="602"/>
      <c r="R18" s="602"/>
      <c r="S18" s="76"/>
      <c r="T18" s="156"/>
      <c r="U18" s="101"/>
      <c r="V18" s="66"/>
      <c r="W18" s="102"/>
      <c r="X18" s="157"/>
      <c r="Y18" s="100"/>
    </row>
    <row r="19" spans="1:25" s="51" customFormat="1" ht="21" customHeight="1" thickTop="1">
      <c r="A19" s="55"/>
      <c r="B19" s="100"/>
      <c r="C19" s="51" t="s">
        <v>175</v>
      </c>
      <c r="D19" s="71"/>
      <c r="F19" s="100"/>
      <c r="G19" s="99"/>
      <c r="H19" s="54"/>
      <c r="I19" s="602"/>
      <c r="J19" s="623"/>
      <c r="K19" s="335">
        <v>21</v>
      </c>
      <c r="L19" s="103"/>
      <c r="M19" s="273"/>
      <c r="N19" s="66"/>
      <c r="O19" s="106"/>
      <c r="P19" s="353">
        <v>20</v>
      </c>
      <c r="Q19" s="633"/>
      <c r="R19" s="602"/>
      <c r="S19" s="74" t="s">
        <v>171</v>
      </c>
      <c r="T19" s="71"/>
      <c r="U19" s="75"/>
      <c r="V19" s="100"/>
      <c r="W19" s="69"/>
      <c r="X19" s="54"/>
      <c r="Y19" s="100"/>
    </row>
    <row r="20" spans="1:26" s="158" customFormat="1" ht="21" customHeight="1">
      <c r="A20" s="602">
        <v>28</v>
      </c>
      <c r="B20" s="604">
        <v>5</v>
      </c>
      <c r="C20" s="607" t="str">
        <f>_xlfn.IFERROR(VLOOKUP(A20,'出場一覧'!$A:$O,13),"")</f>
        <v>沖縄尚学</v>
      </c>
      <c r="D20" s="609" t="s">
        <v>328</v>
      </c>
      <c r="E20" s="611" t="str">
        <f>_xlfn.IFERROR(VLOOKUP(A20,'出場一覧'!$A:$O,14),"")</f>
        <v>九　州</v>
      </c>
      <c r="F20" s="613" t="s">
        <v>2</v>
      </c>
      <c r="G20" s="615" t="str">
        <f>_xlfn.IFERROR(VLOOKUP(A20,'出場一覧'!$A:$O,15),"")</f>
        <v>沖　縄</v>
      </c>
      <c r="H20" s="605" t="s">
        <v>82</v>
      </c>
      <c r="I20" s="632"/>
      <c r="J20" s="104"/>
      <c r="K20" s="106"/>
      <c r="L20" s="103"/>
      <c r="M20" s="273"/>
      <c r="N20" s="66"/>
      <c r="O20" s="106"/>
      <c r="P20" s="66"/>
      <c r="Q20" s="330"/>
      <c r="R20" s="632"/>
      <c r="S20" s="607" t="str">
        <f>_xlfn.IFERROR(VLOOKUP(Z20,'出場一覧'!$A:$O,13),"")</f>
        <v>聖霊女短大</v>
      </c>
      <c r="T20" s="609" t="s">
        <v>328</v>
      </c>
      <c r="U20" s="611" t="str">
        <f>_xlfn.IFERROR(VLOOKUP(Z20,'出場一覧'!$A:$O,14),"")</f>
        <v>東　北</v>
      </c>
      <c r="V20" s="613" t="s">
        <v>2</v>
      </c>
      <c r="W20" s="615" t="str">
        <f>_xlfn.IFERROR(VLOOKUP(Z20,'出場一覧'!$A:$O,15),"")</f>
        <v>秋　田</v>
      </c>
      <c r="X20" s="605" t="s">
        <v>82</v>
      </c>
      <c r="Y20" s="604">
        <v>15</v>
      </c>
      <c r="Z20" s="604">
        <v>3</v>
      </c>
    </row>
    <row r="21" spans="1:26" s="158" customFormat="1" ht="21" customHeight="1">
      <c r="A21" s="602"/>
      <c r="B21" s="604"/>
      <c r="C21" s="608"/>
      <c r="D21" s="610"/>
      <c r="E21" s="612"/>
      <c r="F21" s="614"/>
      <c r="G21" s="616"/>
      <c r="H21" s="606"/>
      <c r="I21" s="100"/>
      <c r="J21" s="100"/>
      <c r="K21" s="66"/>
      <c r="L21" s="599">
        <v>21</v>
      </c>
      <c r="M21" s="273"/>
      <c r="N21" s="103"/>
      <c r="O21" s="600">
        <v>20</v>
      </c>
      <c r="P21" s="66"/>
      <c r="Q21" s="66"/>
      <c r="R21" s="100"/>
      <c r="S21" s="608"/>
      <c r="T21" s="610"/>
      <c r="U21" s="612"/>
      <c r="V21" s="614"/>
      <c r="W21" s="616"/>
      <c r="X21" s="606"/>
      <c r="Y21" s="604"/>
      <c r="Z21" s="604"/>
    </row>
    <row r="22" spans="1:26" s="158" customFormat="1" ht="9" customHeight="1" thickBot="1">
      <c r="A22" s="55"/>
      <c r="B22" s="51"/>
      <c r="D22" s="159"/>
      <c r="E22" s="159"/>
      <c r="F22" s="173"/>
      <c r="G22" s="160"/>
      <c r="H22" s="161"/>
      <c r="I22" s="100"/>
      <c r="J22" s="100"/>
      <c r="K22" s="66"/>
      <c r="L22" s="599"/>
      <c r="M22" s="274"/>
      <c r="N22" s="327"/>
      <c r="O22" s="600"/>
      <c r="P22" s="66"/>
      <c r="Q22" s="66"/>
      <c r="R22" s="100"/>
      <c r="T22" s="159"/>
      <c r="U22" s="159"/>
      <c r="V22" s="173"/>
      <c r="X22" s="161"/>
      <c r="Y22" s="100"/>
      <c r="Z22" s="51"/>
    </row>
    <row r="23" spans="1:26" s="158" customFormat="1" ht="21" customHeight="1" thickTop="1">
      <c r="A23" s="55"/>
      <c r="B23" s="100"/>
      <c r="C23" s="51" t="s">
        <v>156</v>
      </c>
      <c r="D23" s="71"/>
      <c r="E23" s="51"/>
      <c r="F23" s="100"/>
      <c r="G23" s="99"/>
      <c r="H23" s="54"/>
      <c r="I23" s="100"/>
      <c r="J23" s="100"/>
      <c r="K23" s="66"/>
      <c r="L23" s="598"/>
      <c r="M23" s="271"/>
      <c r="N23" s="378"/>
      <c r="O23" s="601"/>
      <c r="P23" s="66"/>
      <c r="Q23" s="66"/>
      <c r="R23" s="100"/>
      <c r="S23" s="51" t="s">
        <v>155</v>
      </c>
      <c r="T23" s="71"/>
      <c r="U23" s="71"/>
      <c r="V23" s="100"/>
      <c r="W23" s="99"/>
      <c r="X23" s="54"/>
      <c r="Y23" s="100"/>
      <c r="Z23" s="51"/>
    </row>
    <row r="24" spans="1:26" s="158" customFormat="1" ht="21" customHeight="1">
      <c r="A24" s="602">
        <v>2</v>
      </c>
      <c r="B24" s="604">
        <v>6</v>
      </c>
      <c r="C24" s="607" t="str">
        <f>_xlfn.IFERROR(VLOOKUP(A24,'出場一覧'!$A:$O,13),"")</f>
        <v>立命館慶祥</v>
      </c>
      <c r="D24" s="609" t="s">
        <v>328</v>
      </c>
      <c r="E24" s="611" t="str">
        <f>_xlfn.IFERROR(VLOOKUP(A24,'出場一覧'!$A:$O,14),"")</f>
        <v>北海道</v>
      </c>
      <c r="F24" s="613" t="s">
        <v>2</v>
      </c>
      <c r="G24" s="615" t="str">
        <f>_xlfn.IFERROR(VLOOKUP(A24,'出場一覧'!$A:$O,15),"")</f>
        <v>北海道</v>
      </c>
      <c r="H24" s="605" t="s">
        <v>82</v>
      </c>
      <c r="I24" s="80"/>
      <c r="J24" s="104"/>
      <c r="K24" s="66"/>
      <c r="L24" s="66"/>
      <c r="M24" s="271"/>
      <c r="N24" s="273"/>
      <c r="O24" s="66"/>
      <c r="P24" s="66"/>
      <c r="Q24" s="66"/>
      <c r="R24" s="100"/>
      <c r="S24" s="607" t="str">
        <f>_xlfn.IFERROR(VLOOKUP(Z24,'出場一覧'!$A:$O,13),"")</f>
        <v>新田</v>
      </c>
      <c r="T24" s="609" t="s">
        <v>328</v>
      </c>
      <c r="U24" s="611" t="str">
        <f>_xlfn.IFERROR(VLOOKUP(Z24,'出場一覧'!$A:$O,14),"")</f>
        <v>四　国</v>
      </c>
      <c r="V24" s="613" t="s">
        <v>2</v>
      </c>
      <c r="W24" s="615" t="str">
        <f>_xlfn.IFERROR(VLOOKUP(Z24,'出場一覧'!$A:$O,15),"")</f>
        <v>愛　媛</v>
      </c>
      <c r="X24" s="605" t="s">
        <v>82</v>
      </c>
      <c r="Y24" s="604">
        <v>17</v>
      </c>
      <c r="Z24" s="604">
        <v>26</v>
      </c>
    </row>
    <row r="25" spans="1:26" s="158" customFormat="1" ht="21" customHeight="1">
      <c r="A25" s="602"/>
      <c r="B25" s="604"/>
      <c r="C25" s="608"/>
      <c r="D25" s="610"/>
      <c r="E25" s="612"/>
      <c r="F25" s="614"/>
      <c r="G25" s="616"/>
      <c r="H25" s="606"/>
      <c r="I25" s="100"/>
      <c r="J25" s="100"/>
      <c r="K25" s="106"/>
      <c r="L25" s="66"/>
      <c r="M25" s="271"/>
      <c r="N25" s="273"/>
      <c r="O25" s="66"/>
      <c r="P25" s="66"/>
      <c r="Q25" s="108"/>
      <c r="R25" s="81"/>
      <c r="S25" s="608"/>
      <c r="T25" s="610"/>
      <c r="U25" s="612"/>
      <c r="V25" s="614"/>
      <c r="W25" s="616"/>
      <c r="X25" s="606"/>
      <c r="Y25" s="604"/>
      <c r="Z25" s="604"/>
    </row>
    <row r="26" spans="1:26" s="158" customFormat="1" ht="9" customHeight="1">
      <c r="A26" s="55"/>
      <c r="B26" s="100"/>
      <c r="C26" s="101"/>
      <c r="D26" s="156"/>
      <c r="E26" s="101"/>
      <c r="F26" s="66"/>
      <c r="G26" s="102"/>
      <c r="H26" s="157"/>
      <c r="I26" s="100"/>
      <c r="J26" s="100"/>
      <c r="K26" s="106"/>
      <c r="L26" s="66"/>
      <c r="M26" s="271"/>
      <c r="N26" s="273"/>
      <c r="O26" s="66"/>
      <c r="P26" s="66"/>
      <c r="Q26" s="633" t="s">
        <v>286</v>
      </c>
      <c r="R26" s="100"/>
      <c r="T26" s="156"/>
      <c r="U26" s="159"/>
      <c r="V26" s="173"/>
      <c r="X26" s="157"/>
      <c r="Y26" s="100"/>
      <c r="Z26" s="51"/>
    </row>
    <row r="27" spans="1:26" s="158" customFormat="1" ht="21" customHeight="1" thickBot="1">
      <c r="A27" s="55"/>
      <c r="B27" s="51"/>
      <c r="C27" s="51" t="s">
        <v>178</v>
      </c>
      <c r="D27" s="71"/>
      <c r="E27" s="71"/>
      <c r="F27" s="100"/>
      <c r="G27" s="99"/>
      <c r="H27" s="54"/>
      <c r="I27" s="100"/>
      <c r="J27" s="623" t="s">
        <v>287</v>
      </c>
      <c r="K27" s="267"/>
      <c r="L27" s="66"/>
      <c r="M27" s="271"/>
      <c r="N27" s="273"/>
      <c r="O27" s="66"/>
      <c r="P27" s="329"/>
      <c r="Q27" s="633"/>
      <c r="R27" s="100"/>
      <c r="S27" s="74" t="s">
        <v>160</v>
      </c>
      <c r="T27" s="71"/>
      <c r="U27" s="75"/>
      <c r="V27" s="100"/>
      <c r="W27" s="69"/>
      <c r="X27" s="54"/>
      <c r="Y27" s="100"/>
      <c r="Z27" s="51"/>
    </row>
    <row r="28" spans="1:26" s="158" customFormat="1" ht="21" customHeight="1" thickBot="1" thickTop="1">
      <c r="A28" s="602">
        <v>5</v>
      </c>
      <c r="B28" s="604">
        <v>7</v>
      </c>
      <c r="C28" s="607" t="str">
        <f>_xlfn.IFERROR(VLOOKUP(A28,'出場一覧'!$A:$O,13),"")</f>
        <v>日大山形</v>
      </c>
      <c r="D28" s="609" t="s">
        <v>328</v>
      </c>
      <c r="E28" s="611" t="str">
        <f>_xlfn.IFERROR(VLOOKUP(A28,'出場一覧'!$A:$O,14),"")</f>
        <v>東　北</v>
      </c>
      <c r="F28" s="613" t="s">
        <v>2</v>
      </c>
      <c r="G28" s="615" t="str">
        <f>_xlfn.IFERROR(VLOOKUP(A28,'出場一覧'!$A:$O,15),"")</f>
        <v>山　形</v>
      </c>
      <c r="H28" s="605" t="s">
        <v>82</v>
      </c>
      <c r="I28" s="104"/>
      <c r="J28" s="602"/>
      <c r="K28" s="408">
        <v>20</v>
      </c>
      <c r="L28" s="271"/>
      <c r="M28" s="271"/>
      <c r="N28" s="273"/>
      <c r="O28" s="66"/>
      <c r="P28" s="335">
        <v>20</v>
      </c>
      <c r="Q28" s="272"/>
      <c r="R28" s="329"/>
      <c r="S28" s="607" t="str">
        <f>_xlfn.IFERROR(VLOOKUP(Z28,'出場一覧'!$A:$O,13),"")</f>
        <v>東京</v>
      </c>
      <c r="T28" s="609" t="s">
        <v>328</v>
      </c>
      <c r="U28" s="611" t="str">
        <f>_xlfn.IFERROR(VLOOKUP(Z28,'出場一覧'!$A:$O,14),"")</f>
        <v>東　京</v>
      </c>
      <c r="V28" s="613" t="s">
        <v>2</v>
      </c>
      <c r="W28" s="615" t="str">
        <f>_xlfn.IFERROR(VLOOKUP(Z28,'出場一覧'!$A:$O,15),"")</f>
        <v>東　京</v>
      </c>
      <c r="X28" s="605" t="s">
        <v>82</v>
      </c>
      <c r="Y28" s="604">
        <v>17</v>
      </c>
      <c r="Z28" s="604">
        <v>8</v>
      </c>
    </row>
    <row r="29" spans="1:26" s="158" customFormat="1" ht="21" customHeight="1" thickTop="1">
      <c r="A29" s="602"/>
      <c r="B29" s="604"/>
      <c r="C29" s="608"/>
      <c r="D29" s="610"/>
      <c r="E29" s="612"/>
      <c r="F29" s="614"/>
      <c r="G29" s="616"/>
      <c r="H29" s="606"/>
      <c r="I29" s="602" t="s">
        <v>288</v>
      </c>
      <c r="J29" s="106"/>
      <c r="K29" s="271"/>
      <c r="L29" s="271"/>
      <c r="M29" s="271"/>
      <c r="N29" s="273"/>
      <c r="O29" s="66"/>
      <c r="P29" s="106"/>
      <c r="Q29" s="66"/>
      <c r="R29" s="602"/>
      <c r="S29" s="608"/>
      <c r="T29" s="610"/>
      <c r="U29" s="612"/>
      <c r="V29" s="614"/>
      <c r="W29" s="616"/>
      <c r="X29" s="606"/>
      <c r="Y29" s="604"/>
      <c r="Z29" s="604"/>
    </row>
    <row r="30" spans="1:26" s="158" customFormat="1" ht="9" customHeight="1" thickBot="1">
      <c r="A30" s="55"/>
      <c r="B30" s="100"/>
      <c r="C30" s="101"/>
      <c r="D30" s="156"/>
      <c r="E30" s="101"/>
      <c r="F30" s="66"/>
      <c r="G30" s="102"/>
      <c r="H30" s="157"/>
      <c r="I30" s="602"/>
      <c r="J30" s="267"/>
      <c r="K30" s="271"/>
      <c r="L30" s="271"/>
      <c r="M30" s="271"/>
      <c r="N30" s="273"/>
      <c r="O30" s="66"/>
      <c r="P30" s="106"/>
      <c r="Q30" s="66"/>
      <c r="R30" s="602"/>
      <c r="S30" s="76"/>
      <c r="T30" s="156"/>
      <c r="U30" s="101"/>
      <c r="V30" s="66"/>
      <c r="W30" s="102"/>
      <c r="X30" s="157"/>
      <c r="Y30" s="100"/>
      <c r="Z30" s="51"/>
    </row>
    <row r="31" spans="1:27" s="158" customFormat="1" ht="21" customHeight="1" thickTop="1">
      <c r="A31" s="55"/>
      <c r="B31" s="100"/>
      <c r="C31" s="51" t="s">
        <v>151</v>
      </c>
      <c r="D31" s="71"/>
      <c r="E31" s="71"/>
      <c r="F31" s="100"/>
      <c r="G31" s="71"/>
      <c r="H31" s="54"/>
      <c r="I31" s="602"/>
      <c r="J31" s="408">
        <v>30</v>
      </c>
      <c r="K31" s="66"/>
      <c r="L31" s="271"/>
      <c r="M31" s="271"/>
      <c r="N31" s="273"/>
      <c r="O31" s="66"/>
      <c r="P31" s="106"/>
      <c r="Q31" s="66"/>
      <c r="R31" s="602"/>
      <c r="S31" s="74" t="s">
        <v>159</v>
      </c>
      <c r="T31" s="71"/>
      <c r="U31" s="75"/>
      <c r="V31" s="100"/>
      <c r="W31" s="69"/>
      <c r="X31" s="54"/>
      <c r="Y31" s="100"/>
      <c r="Z31" s="51"/>
      <c r="AA31" s="162"/>
    </row>
    <row r="32" spans="1:27" s="158" customFormat="1" ht="21" customHeight="1" thickBot="1">
      <c r="A32" s="602">
        <v>27</v>
      </c>
      <c r="B32" s="604">
        <v>8</v>
      </c>
      <c r="C32" s="607" t="str">
        <f>_xlfn.IFERROR(VLOOKUP(A32,'出場一覧'!$A:$O,13),"")</f>
        <v>鳳凰</v>
      </c>
      <c r="D32" s="609" t="s">
        <v>328</v>
      </c>
      <c r="E32" s="611" t="str">
        <f>_xlfn.IFERROR(VLOOKUP(A32,'出場一覧'!$A:$O,14),"")</f>
        <v>九　州</v>
      </c>
      <c r="F32" s="613" t="s">
        <v>2</v>
      </c>
      <c r="G32" s="615" t="str">
        <f>_xlfn.IFERROR(VLOOKUP(A32,'出場一覧'!$A:$O,15),"")</f>
        <v>鹿児島</v>
      </c>
      <c r="H32" s="605" t="s">
        <v>82</v>
      </c>
      <c r="I32" s="625"/>
      <c r="J32" s="271"/>
      <c r="K32" s="66"/>
      <c r="L32" s="271"/>
      <c r="M32" s="271"/>
      <c r="N32" s="273"/>
      <c r="O32" s="66"/>
      <c r="P32" s="106"/>
      <c r="Q32" s="66"/>
      <c r="R32" s="625"/>
      <c r="S32" s="607" t="str">
        <f>_xlfn.IFERROR(VLOOKUP(Z32,'出場一覧'!$A:$O,13),"")</f>
        <v>白鵬女子</v>
      </c>
      <c r="T32" s="609" t="s">
        <v>328</v>
      </c>
      <c r="U32" s="611" t="str">
        <f>_xlfn.IFERROR(VLOOKUP(Z32,'出場一覧'!$A:$O,14),"")</f>
        <v>南関東</v>
      </c>
      <c r="V32" s="613" t="s">
        <v>2</v>
      </c>
      <c r="W32" s="615" t="str">
        <f>_xlfn.IFERROR(VLOOKUP(Z32,'出場一覧'!$A:$O,15),"")</f>
        <v>神奈川</v>
      </c>
      <c r="X32" s="605" t="s">
        <v>82</v>
      </c>
      <c r="Y32" s="604">
        <v>18</v>
      </c>
      <c r="Z32" s="604">
        <v>11</v>
      </c>
      <c r="AA32" s="162"/>
    </row>
    <row r="33" spans="1:27" s="158" customFormat="1" ht="21" customHeight="1" thickBot="1" thickTop="1">
      <c r="A33" s="602"/>
      <c r="B33" s="604"/>
      <c r="C33" s="608"/>
      <c r="D33" s="610"/>
      <c r="E33" s="612"/>
      <c r="F33" s="614"/>
      <c r="G33" s="616"/>
      <c r="H33" s="606"/>
      <c r="I33" s="66"/>
      <c r="J33" s="77"/>
      <c r="K33" s="637" t="s">
        <v>289</v>
      </c>
      <c r="L33" s="272"/>
      <c r="M33" s="271"/>
      <c r="N33" s="273"/>
      <c r="O33" s="66"/>
      <c r="P33" s="633" t="s">
        <v>290</v>
      </c>
      <c r="Q33" s="273"/>
      <c r="R33" s="602" t="s">
        <v>291</v>
      </c>
      <c r="S33" s="608"/>
      <c r="T33" s="610"/>
      <c r="U33" s="612"/>
      <c r="V33" s="614"/>
      <c r="W33" s="616"/>
      <c r="X33" s="606"/>
      <c r="Y33" s="604"/>
      <c r="Z33" s="604"/>
      <c r="AA33" s="162"/>
    </row>
    <row r="34" spans="1:27" s="158" customFormat="1" ht="9" customHeight="1" thickTop="1">
      <c r="A34" s="55"/>
      <c r="B34" s="100"/>
      <c r="C34" s="101"/>
      <c r="D34" s="156"/>
      <c r="E34" s="101"/>
      <c r="F34" s="66"/>
      <c r="G34" s="102"/>
      <c r="H34" s="157"/>
      <c r="I34" s="66"/>
      <c r="J34" s="77"/>
      <c r="K34" s="636"/>
      <c r="L34" s="635">
        <v>21</v>
      </c>
      <c r="M34" s="66"/>
      <c r="N34" s="66"/>
      <c r="O34" s="594">
        <v>30</v>
      </c>
      <c r="P34" s="602"/>
      <c r="Q34" s="273"/>
      <c r="R34" s="602"/>
      <c r="S34" s="76"/>
      <c r="T34" s="156"/>
      <c r="U34" s="101"/>
      <c r="V34" s="66"/>
      <c r="W34" s="102"/>
      <c r="X34" s="157"/>
      <c r="Y34" s="100"/>
      <c r="Z34" s="51"/>
      <c r="AA34" s="162"/>
    </row>
    <row r="35" spans="1:27" s="158" customFormat="1" ht="21" customHeight="1" thickBot="1">
      <c r="A35" s="55"/>
      <c r="B35" s="100"/>
      <c r="C35" s="51" t="s">
        <v>174</v>
      </c>
      <c r="D35" s="71"/>
      <c r="E35" s="71"/>
      <c r="F35" s="100"/>
      <c r="G35" s="71"/>
      <c r="H35" s="54"/>
      <c r="I35" s="66"/>
      <c r="J35" s="77"/>
      <c r="K35" s="636"/>
      <c r="L35" s="635"/>
      <c r="M35" s="66"/>
      <c r="N35" s="66"/>
      <c r="O35" s="595"/>
      <c r="P35" s="602"/>
      <c r="Q35" s="274"/>
      <c r="R35" s="602"/>
      <c r="S35" s="74" t="s">
        <v>163</v>
      </c>
      <c r="T35" s="71"/>
      <c r="U35" s="75"/>
      <c r="V35" s="100"/>
      <c r="W35" s="69"/>
      <c r="X35" s="54"/>
      <c r="Y35" s="100"/>
      <c r="Z35" s="51"/>
      <c r="AA35" s="162"/>
    </row>
    <row r="36" spans="1:27" s="158" customFormat="1" ht="21" customHeight="1" thickBot="1" thickTop="1">
      <c r="A36" s="602">
        <v>22</v>
      </c>
      <c r="B36" s="604">
        <v>9</v>
      </c>
      <c r="C36" s="607" t="str">
        <f>_xlfn.IFERROR(VLOOKUP(A36,'出場一覧'!$A:$O,13),"")</f>
        <v>城南学園</v>
      </c>
      <c r="D36" s="609" t="s">
        <v>328</v>
      </c>
      <c r="E36" s="611" t="str">
        <f>_xlfn.IFERROR(VLOOKUP(A36,'出場一覧'!$A:$O,14),"")</f>
        <v>近　畿</v>
      </c>
      <c r="F36" s="613" t="s">
        <v>2</v>
      </c>
      <c r="G36" s="615" t="str">
        <f>_xlfn.IFERROR(VLOOKUP(A36,'出場一覧'!$A:$O,15),"")</f>
        <v>大　阪</v>
      </c>
      <c r="H36" s="605" t="s">
        <v>82</v>
      </c>
      <c r="I36" s="329"/>
      <c r="J36" s="270"/>
      <c r="K36" s="107"/>
      <c r="L36" s="66"/>
      <c r="M36" s="66"/>
      <c r="N36" s="66"/>
      <c r="O36" s="273"/>
      <c r="P36" s="375"/>
      <c r="Q36" s="353">
        <v>20</v>
      </c>
      <c r="R36" s="638"/>
      <c r="S36" s="607" t="str">
        <f>_xlfn.IFERROR(VLOOKUP(Z36,'出場一覧'!$A:$O,13),"")</f>
        <v>日大三島</v>
      </c>
      <c r="T36" s="609" t="s">
        <v>328</v>
      </c>
      <c r="U36" s="611" t="str">
        <f>_xlfn.IFERROR(VLOOKUP(Z36,'出場一覧'!$A:$O,14),"")</f>
        <v>東　海</v>
      </c>
      <c r="V36" s="613" t="s">
        <v>2</v>
      </c>
      <c r="W36" s="615" t="str">
        <f>_xlfn.IFERROR(VLOOKUP(Z36,'出場一覧'!$A:$O,15),"")</f>
        <v>静　岡</v>
      </c>
      <c r="X36" s="605" t="s">
        <v>82</v>
      </c>
      <c r="Y36" s="604">
        <v>19</v>
      </c>
      <c r="Z36" s="604">
        <v>14</v>
      </c>
      <c r="AA36" s="162"/>
    </row>
    <row r="37" spans="1:27" s="158" customFormat="1" ht="21" customHeight="1" thickTop="1">
      <c r="A37" s="602"/>
      <c r="B37" s="604"/>
      <c r="C37" s="608"/>
      <c r="D37" s="610"/>
      <c r="E37" s="612"/>
      <c r="F37" s="614"/>
      <c r="G37" s="616"/>
      <c r="H37" s="606"/>
      <c r="I37" s="602"/>
      <c r="J37" s="602" t="s">
        <v>292</v>
      </c>
      <c r="K37" s="268"/>
      <c r="L37" s="66"/>
      <c r="M37" s="66"/>
      <c r="N37" s="66"/>
      <c r="O37" s="273"/>
      <c r="P37" s="375"/>
      <c r="Q37" s="602" t="s">
        <v>293</v>
      </c>
      <c r="R37" s="626"/>
      <c r="S37" s="608"/>
      <c r="T37" s="610"/>
      <c r="U37" s="612"/>
      <c r="V37" s="614"/>
      <c r="W37" s="616"/>
      <c r="X37" s="606"/>
      <c r="Y37" s="604"/>
      <c r="Z37" s="604"/>
      <c r="AA37" s="162"/>
    </row>
    <row r="38" spans="1:27" s="158" customFormat="1" ht="9" customHeight="1" thickBot="1">
      <c r="A38" s="55"/>
      <c r="B38" s="100"/>
      <c r="C38" s="101"/>
      <c r="D38" s="156"/>
      <c r="E38" s="101"/>
      <c r="F38" s="66"/>
      <c r="G38" s="102"/>
      <c r="H38" s="157"/>
      <c r="I38" s="602"/>
      <c r="J38" s="602"/>
      <c r="K38" s="269"/>
      <c r="L38" s="66"/>
      <c r="M38" s="66"/>
      <c r="N38" s="66"/>
      <c r="O38" s="273"/>
      <c r="P38" s="376"/>
      <c r="Q38" s="602"/>
      <c r="R38" s="602"/>
      <c r="S38" s="76"/>
      <c r="T38" s="156"/>
      <c r="U38" s="101"/>
      <c r="V38" s="66"/>
      <c r="W38" s="102"/>
      <c r="X38" s="157"/>
      <c r="Y38" s="100"/>
      <c r="Z38" s="51"/>
      <c r="AA38" s="162"/>
    </row>
    <row r="39" spans="1:26" s="158" customFormat="1" ht="21" customHeight="1" thickTop="1">
      <c r="A39" s="55"/>
      <c r="B39" s="100"/>
      <c r="C39" s="51" t="s">
        <v>152</v>
      </c>
      <c r="D39" s="71"/>
      <c r="E39" s="51"/>
      <c r="F39" s="100"/>
      <c r="G39" s="99"/>
      <c r="H39" s="54"/>
      <c r="I39" s="602"/>
      <c r="J39" s="623"/>
      <c r="K39" s="335">
        <v>21</v>
      </c>
      <c r="L39" s="66"/>
      <c r="M39" s="66"/>
      <c r="N39" s="66"/>
      <c r="O39" s="100"/>
      <c r="P39" s="353">
        <v>21</v>
      </c>
      <c r="Q39" s="633"/>
      <c r="R39" s="602"/>
      <c r="S39" s="74" t="s">
        <v>313</v>
      </c>
      <c r="T39" s="71"/>
      <c r="U39" s="75"/>
      <c r="V39" s="100"/>
      <c r="W39" s="69"/>
      <c r="X39" s="54"/>
      <c r="Y39" s="100"/>
      <c r="Z39" s="51"/>
    </row>
    <row r="40" spans="1:26" s="158" customFormat="1" ht="21" customHeight="1">
      <c r="A40" s="602">
        <v>16</v>
      </c>
      <c r="B40" s="604">
        <v>10</v>
      </c>
      <c r="C40" s="607" t="str">
        <f>_xlfn.IFERROR(VLOOKUP(A40,'出場一覧'!$A:$O,13),"")</f>
        <v>松商学園</v>
      </c>
      <c r="D40" s="609" t="s">
        <v>328</v>
      </c>
      <c r="E40" s="611" t="str">
        <f>_xlfn.IFERROR(VLOOKUP(A40,'出場一覧'!$A:$O,14),"")</f>
        <v>北信越</v>
      </c>
      <c r="F40" s="613" t="s">
        <v>2</v>
      </c>
      <c r="G40" s="615" t="str">
        <f>_xlfn.IFERROR(VLOOKUP(A40,'出場一覧'!$A:$O,15),"")</f>
        <v>長　野</v>
      </c>
      <c r="H40" s="605" t="s">
        <v>82</v>
      </c>
      <c r="I40" s="632"/>
      <c r="J40" s="104"/>
      <c r="K40" s="106"/>
      <c r="L40" s="66"/>
      <c r="M40" s="66"/>
      <c r="N40" s="66"/>
      <c r="O40" s="100"/>
      <c r="P40" s="66"/>
      <c r="Q40" s="330"/>
      <c r="R40" s="632"/>
      <c r="S40" s="607" t="str">
        <f>_xlfn.IFERROR(VLOOKUP(Z40,'出場一覧'!$A:$O,13),"")</f>
        <v>山村学園</v>
      </c>
      <c r="T40" s="609" t="s">
        <v>328</v>
      </c>
      <c r="U40" s="611" t="str">
        <f>_xlfn.IFERROR(VLOOKUP(Z40,'出場一覧'!$A:$O,14),"")</f>
        <v>北関東</v>
      </c>
      <c r="V40" s="613" t="s">
        <v>2</v>
      </c>
      <c r="W40" s="615" t="str">
        <f>_xlfn.IFERROR(VLOOKUP(Z40,'出場一覧'!$A:$O,15),"")</f>
        <v>埼　玉</v>
      </c>
      <c r="X40" s="605" t="s">
        <v>82</v>
      </c>
      <c r="Y40" s="604">
        <v>20</v>
      </c>
      <c r="Z40" s="604">
        <v>6</v>
      </c>
    </row>
    <row r="41" spans="1:26" s="158" customFormat="1" ht="21" customHeight="1">
      <c r="A41" s="602"/>
      <c r="B41" s="604"/>
      <c r="C41" s="608"/>
      <c r="D41" s="610"/>
      <c r="E41" s="612"/>
      <c r="F41" s="614"/>
      <c r="G41" s="616"/>
      <c r="H41" s="606"/>
      <c r="I41" s="51"/>
      <c r="J41" s="55"/>
      <c r="M41" s="162"/>
      <c r="Q41" s="51"/>
      <c r="R41" s="100"/>
      <c r="S41" s="608"/>
      <c r="T41" s="610"/>
      <c r="U41" s="612"/>
      <c r="V41" s="614"/>
      <c r="W41" s="616"/>
      <c r="X41" s="606"/>
      <c r="Y41" s="604"/>
      <c r="Z41" s="604"/>
    </row>
    <row r="42" spans="1:26" s="158" customFormat="1" ht="9" customHeight="1">
      <c r="A42" s="55"/>
      <c r="D42" s="159"/>
      <c r="E42" s="159"/>
      <c r="F42" s="173"/>
      <c r="G42" s="160"/>
      <c r="H42" s="161"/>
      <c r="I42" s="51"/>
      <c r="Q42" s="51"/>
      <c r="R42" s="100"/>
      <c r="T42" s="159"/>
      <c r="U42" s="159"/>
      <c r="V42" s="173"/>
      <c r="X42" s="161"/>
      <c r="Z42" s="51"/>
    </row>
    <row r="43" ht="21" customHeight="1">
      <c r="M43" s="158"/>
    </row>
    <row r="44" ht="30" customHeight="1"/>
    <row r="45" ht="21" customHeight="1"/>
    <row r="46" spans="2:26" ht="23.25">
      <c r="B46" s="51" t="s">
        <v>327</v>
      </c>
      <c r="C46" s="54"/>
      <c r="D46" s="71"/>
      <c r="E46" s="99"/>
      <c r="F46" s="100"/>
      <c r="G46" s="69"/>
      <c r="H46" s="140"/>
      <c r="I46" s="51"/>
      <c r="J46" s="51"/>
      <c r="K46" s="54"/>
      <c r="L46" s="99"/>
      <c r="N46" s="99"/>
      <c r="O46" s="51"/>
      <c r="P46" s="51"/>
      <c r="Q46" s="51"/>
      <c r="R46" s="100"/>
      <c r="S46" s="54"/>
      <c r="T46" s="71"/>
      <c r="U46" s="70"/>
      <c r="V46" s="175"/>
      <c r="W46" s="99"/>
      <c r="X46" s="54"/>
      <c r="Y46" s="51"/>
      <c r="Z46" s="51"/>
    </row>
    <row r="47" spans="2:26" ht="21" customHeight="1">
      <c r="B47" s="51"/>
      <c r="C47" s="54"/>
      <c r="D47" s="71"/>
      <c r="E47" s="99"/>
      <c r="F47" s="100"/>
      <c r="G47" s="69"/>
      <c r="H47" s="140"/>
      <c r="I47" s="51"/>
      <c r="J47" s="51"/>
      <c r="K47" s="54"/>
      <c r="L47" s="603" t="s">
        <v>480</v>
      </c>
      <c r="M47" s="603"/>
      <c r="N47" s="603"/>
      <c r="O47" s="603"/>
      <c r="P47" s="51"/>
      <c r="Q47" s="51"/>
      <c r="R47" s="100"/>
      <c r="S47" s="54"/>
      <c r="T47" s="71"/>
      <c r="U47" s="70"/>
      <c r="V47" s="175"/>
      <c r="W47" s="99"/>
      <c r="X47" s="54"/>
      <c r="Y47" s="51"/>
      <c r="Z47" s="51"/>
    </row>
    <row r="48" spans="1:26" ht="21.75" customHeight="1">
      <c r="A48" s="55"/>
      <c r="B48" s="51"/>
      <c r="C48" s="51" t="s">
        <v>294</v>
      </c>
      <c r="D48" s="71"/>
      <c r="E48" s="71"/>
      <c r="F48" s="100"/>
      <c r="G48" s="99"/>
      <c r="H48" s="54"/>
      <c r="I48" s="51"/>
      <c r="J48" s="51"/>
      <c r="K48" s="51"/>
      <c r="L48" s="604"/>
      <c r="M48" s="604"/>
      <c r="N48" s="604"/>
      <c r="O48" s="604"/>
      <c r="P48" s="51"/>
      <c r="Q48" s="51"/>
      <c r="R48" s="100"/>
      <c r="S48" s="74" t="s">
        <v>295</v>
      </c>
      <c r="T48" s="156"/>
      <c r="U48" s="75"/>
      <c r="V48" s="100"/>
      <c r="W48" s="69"/>
      <c r="X48" s="140"/>
      <c r="Y48" s="51"/>
      <c r="Z48" s="51"/>
    </row>
    <row r="49" spans="1:26" ht="21" customHeight="1">
      <c r="A49" s="602">
        <v>1</v>
      </c>
      <c r="B49" s="604">
        <v>1</v>
      </c>
      <c r="C49" s="607" t="str">
        <f>_xlfn.IFERROR(VLOOKUP(A49,'出場一覧'!$A:$O,13),"")</f>
        <v>札幌光星</v>
      </c>
      <c r="D49" s="609" t="s">
        <v>328</v>
      </c>
      <c r="E49" s="611" t="str">
        <f>_xlfn.IFERROR(VLOOKUP(A49,'出場一覧'!$A:$O,14),"")</f>
        <v>北海道</v>
      </c>
      <c r="F49" s="613" t="s">
        <v>2</v>
      </c>
      <c r="G49" s="615" t="str">
        <f>_xlfn.IFERROR(VLOOKUP(A49,'出場一覧'!$A:$O,15),"")</f>
        <v>北海道</v>
      </c>
      <c r="H49" s="605" t="s">
        <v>82</v>
      </c>
      <c r="I49" s="63"/>
      <c r="J49" s="51"/>
      <c r="K49" s="55"/>
      <c r="L49" s="604"/>
      <c r="M49" s="604"/>
      <c r="N49" s="604"/>
      <c r="O49" s="604"/>
      <c r="P49" s="55"/>
      <c r="Q49" s="51"/>
      <c r="R49" s="66"/>
      <c r="S49" s="607" t="str">
        <f>_xlfn.IFERROR(VLOOKUP(Z49,'出場一覧'!$A:$O,13),"")</f>
        <v>金沢</v>
      </c>
      <c r="T49" s="609" t="s">
        <v>328</v>
      </c>
      <c r="U49" s="611" t="str">
        <f>_xlfn.IFERROR(VLOOKUP(Z49,'出場一覧'!$A:$O,14),"")</f>
        <v>北信越</v>
      </c>
      <c r="V49" s="613" t="s">
        <v>2</v>
      </c>
      <c r="W49" s="615" t="str">
        <f>_xlfn.IFERROR(VLOOKUP(Z49,'出場一覧'!$A:$O,15),"")</f>
        <v>石　川</v>
      </c>
      <c r="X49" s="605" t="s">
        <v>82</v>
      </c>
      <c r="Y49" s="604">
        <v>5</v>
      </c>
      <c r="Z49" s="602">
        <v>17</v>
      </c>
    </row>
    <row r="50" spans="1:27" ht="20.25" customHeight="1">
      <c r="A50" s="602"/>
      <c r="B50" s="604"/>
      <c r="C50" s="608"/>
      <c r="D50" s="610"/>
      <c r="E50" s="612"/>
      <c r="F50" s="614"/>
      <c r="G50" s="616"/>
      <c r="H50" s="606"/>
      <c r="I50" s="626"/>
      <c r="J50" s="56"/>
      <c r="K50" s="55"/>
      <c r="L50" s="82"/>
      <c r="M50" s="66"/>
      <c r="N50" s="83"/>
      <c r="O50" s="55"/>
      <c r="P50" s="55"/>
      <c r="Q50" s="67"/>
      <c r="R50" s="626"/>
      <c r="S50" s="608"/>
      <c r="T50" s="610"/>
      <c r="U50" s="612"/>
      <c r="V50" s="614"/>
      <c r="W50" s="616"/>
      <c r="X50" s="606"/>
      <c r="Y50" s="604"/>
      <c r="Z50" s="602"/>
      <c r="AA50" s="165"/>
    </row>
    <row r="51" spans="1:27" ht="9" customHeight="1" thickBot="1">
      <c r="A51" s="55"/>
      <c r="B51" s="100"/>
      <c r="C51" s="101"/>
      <c r="D51" s="156"/>
      <c r="E51" s="101"/>
      <c r="F51" s="66"/>
      <c r="G51" s="102"/>
      <c r="H51" s="157"/>
      <c r="I51" s="602"/>
      <c r="J51" s="57"/>
      <c r="K51" s="55"/>
      <c r="L51" s="82"/>
      <c r="M51" s="82"/>
      <c r="N51" s="83"/>
      <c r="O51" s="359"/>
      <c r="P51" s="359"/>
      <c r="Q51" s="68"/>
      <c r="R51" s="602"/>
      <c r="S51" s="76"/>
      <c r="T51" s="156"/>
      <c r="U51" s="101"/>
      <c r="V51" s="66"/>
      <c r="W51" s="102"/>
      <c r="X51" s="157"/>
      <c r="Y51" s="100"/>
      <c r="Z51" s="55"/>
      <c r="AA51" s="165"/>
    </row>
    <row r="52" spans="1:27" ht="21.75" customHeight="1" thickTop="1">
      <c r="A52" s="55"/>
      <c r="B52" s="100"/>
      <c r="C52" s="51" t="s">
        <v>296</v>
      </c>
      <c r="D52" s="71"/>
      <c r="E52" s="71"/>
      <c r="F52" s="100"/>
      <c r="G52" s="71"/>
      <c r="H52" s="54"/>
      <c r="I52" s="602"/>
      <c r="J52" s="383"/>
      <c r="K52" s="596">
        <v>21</v>
      </c>
      <c r="L52" s="646"/>
      <c r="M52" s="415"/>
      <c r="N52" s="83"/>
      <c r="O52" s="648">
        <v>21</v>
      </c>
      <c r="P52" s="594"/>
      <c r="Q52" s="55"/>
      <c r="R52" s="602"/>
      <c r="S52" s="74" t="s">
        <v>297</v>
      </c>
      <c r="T52" s="156"/>
      <c r="U52" s="75"/>
      <c r="V52" s="100"/>
      <c r="W52" s="69"/>
      <c r="X52" s="140"/>
      <c r="Y52" s="100"/>
      <c r="Z52" s="55"/>
      <c r="AA52" s="165"/>
    </row>
    <row r="53" spans="1:27" ht="21" customHeight="1" thickBot="1">
      <c r="A53" s="602">
        <v>28</v>
      </c>
      <c r="B53" s="604">
        <v>2</v>
      </c>
      <c r="C53" s="607" t="str">
        <f>_xlfn.IFERROR(VLOOKUP(A53,'出場一覧'!$A:$O,13),"")</f>
        <v>沖縄尚学</v>
      </c>
      <c r="D53" s="609" t="s">
        <v>328</v>
      </c>
      <c r="E53" s="611" t="str">
        <f>_xlfn.IFERROR(VLOOKUP(A53,'出場一覧'!$A:$O,14),"")</f>
        <v>九　州</v>
      </c>
      <c r="F53" s="613" t="s">
        <v>2</v>
      </c>
      <c r="G53" s="615" t="str">
        <f>_xlfn.IFERROR(VLOOKUP(A53,'出場一覧'!$A:$O,15),"")</f>
        <v>沖　縄</v>
      </c>
      <c r="H53" s="605" t="s">
        <v>82</v>
      </c>
      <c r="I53" s="625"/>
      <c r="J53" s="414"/>
      <c r="K53" s="384"/>
      <c r="L53" s="82"/>
      <c r="M53" s="415"/>
      <c r="N53" s="83"/>
      <c r="O53" s="68"/>
      <c r="P53" s="417"/>
      <c r="Q53" s="359"/>
      <c r="R53" s="625"/>
      <c r="S53" s="607" t="str">
        <f>_xlfn.IFERROR(VLOOKUP(Z53,'出場一覧'!$A:$O,13),"")</f>
        <v>聖霊女短大</v>
      </c>
      <c r="T53" s="609" t="s">
        <v>328</v>
      </c>
      <c r="U53" s="611" t="str">
        <f>_xlfn.IFERROR(VLOOKUP(Z53,'出場一覧'!$A:$O,14),"")</f>
        <v>東　北</v>
      </c>
      <c r="V53" s="613" t="s">
        <v>2</v>
      </c>
      <c r="W53" s="615" t="str">
        <f>_xlfn.IFERROR(VLOOKUP(Z53,'出場一覧'!$A:$O,15),"")</f>
        <v>秋　田</v>
      </c>
      <c r="X53" s="605" t="s">
        <v>82</v>
      </c>
      <c r="Y53" s="604">
        <v>6</v>
      </c>
      <c r="Z53" s="602">
        <v>3</v>
      </c>
      <c r="AA53" s="165"/>
    </row>
    <row r="54" spans="1:27" ht="21" customHeight="1" thickTop="1">
      <c r="A54" s="602"/>
      <c r="B54" s="604"/>
      <c r="C54" s="608"/>
      <c r="D54" s="610"/>
      <c r="E54" s="612"/>
      <c r="F54" s="614"/>
      <c r="G54" s="616"/>
      <c r="H54" s="606"/>
      <c r="I54" s="55"/>
      <c r="J54" s="61"/>
      <c r="K54" s="62"/>
      <c r="L54" s="647">
        <v>21</v>
      </c>
      <c r="M54" s="415"/>
      <c r="N54" s="87"/>
      <c r="O54" s="630">
        <v>21</v>
      </c>
      <c r="P54" s="55"/>
      <c r="Q54" s="51"/>
      <c r="R54" s="100"/>
      <c r="S54" s="608"/>
      <c r="T54" s="610"/>
      <c r="U54" s="612"/>
      <c r="V54" s="614"/>
      <c r="W54" s="616"/>
      <c r="X54" s="606"/>
      <c r="Y54" s="604"/>
      <c r="Z54" s="602"/>
      <c r="AA54" s="165"/>
    </row>
    <row r="55" spans="1:27" ht="9" customHeight="1">
      <c r="A55" s="55"/>
      <c r="B55" s="100"/>
      <c r="C55" s="101"/>
      <c r="D55" s="156"/>
      <c r="E55" s="101"/>
      <c r="F55" s="66"/>
      <c r="G55" s="102"/>
      <c r="H55" s="157"/>
      <c r="I55" s="55"/>
      <c r="J55" s="61"/>
      <c r="K55" s="62"/>
      <c r="L55" s="647"/>
      <c r="M55" s="416"/>
      <c r="N55" s="89"/>
      <c r="O55" s="630"/>
      <c r="P55" s="55"/>
      <c r="Q55" s="51"/>
      <c r="R55" s="100"/>
      <c r="S55" s="76"/>
      <c r="T55" s="156"/>
      <c r="U55" s="101"/>
      <c r="V55" s="66"/>
      <c r="W55" s="102"/>
      <c r="X55" s="157"/>
      <c r="Y55" s="100"/>
      <c r="Z55" s="55"/>
      <c r="AA55" s="165"/>
    </row>
    <row r="56" spans="1:27" ht="21.75" customHeight="1">
      <c r="A56" s="55"/>
      <c r="B56" s="100"/>
      <c r="C56" s="51" t="s">
        <v>298</v>
      </c>
      <c r="D56" s="71"/>
      <c r="E56" s="71"/>
      <c r="F56" s="100"/>
      <c r="G56" s="71"/>
      <c r="H56" s="54"/>
      <c r="I56" s="55"/>
      <c r="J56" s="61"/>
      <c r="K56" s="62"/>
      <c r="L56" s="631"/>
      <c r="M56" s="62"/>
      <c r="N56" s="418"/>
      <c r="O56" s="629"/>
      <c r="P56" s="55"/>
      <c r="Q56" s="51"/>
      <c r="R56" s="100"/>
      <c r="S56" s="74" t="s">
        <v>299</v>
      </c>
      <c r="T56" s="156"/>
      <c r="U56" s="75"/>
      <c r="V56" s="100"/>
      <c r="W56" s="69"/>
      <c r="X56" s="140"/>
      <c r="Y56" s="100"/>
      <c r="Z56" s="55"/>
      <c r="AA56" s="165"/>
    </row>
    <row r="57" spans="1:27" ht="21" customHeight="1">
      <c r="A57" s="602">
        <v>2</v>
      </c>
      <c r="B57" s="604">
        <v>3</v>
      </c>
      <c r="C57" s="607" t="str">
        <f>_xlfn.IFERROR(VLOOKUP(A57,'出場一覧'!$A:$O,13),"")</f>
        <v>立命館慶祥</v>
      </c>
      <c r="D57" s="609" t="s">
        <v>328</v>
      </c>
      <c r="E57" s="611" t="str">
        <f>_xlfn.IFERROR(VLOOKUP(A57,'出場一覧'!$A:$O,14),"")</f>
        <v>北海道</v>
      </c>
      <c r="F57" s="613" t="s">
        <v>2</v>
      </c>
      <c r="G57" s="615" t="str">
        <f>_xlfn.IFERROR(VLOOKUP(A57,'出場一覧'!$A:$O,15),"")</f>
        <v>北海道</v>
      </c>
      <c r="H57" s="605" t="s">
        <v>82</v>
      </c>
      <c r="I57" s="63"/>
      <c r="J57" s="61"/>
      <c r="K57" s="62"/>
      <c r="L57" s="86"/>
      <c r="M57" s="62"/>
      <c r="N57" s="419"/>
      <c r="O57" s="62"/>
      <c r="P57" s="55"/>
      <c r="Q57" s="51"/>
      <c r="R57" s="66"/>
      <c r="S57" s="607" t="str">
        <f>_xlfn.IFERROR(VLOOKUP(Z57,'出場一覧'!$A:$O,13),"")</f>
        <v>新田</v>
      </c>
      <c r="T57" s="609" t="s">
        <v>328</v>
      </c>
      <c r="U57" s="611" t="str">
        <f>_xlfn.IFERROR(VLOOKUP(Z57,'出場一覧'!$A:$O,14),"")</f>
        <v>四　国</v>
      </c>
      <c r="V57" s="613" t="s">
        <v>2</v>
      </c>
      <c r="W57" s="615" t="str">
        <f>_xlfn.IFERROR(VLOOKUP(Z57,'出場一覧'!$A:$O,15),"")</f>
        <v>愛　媛</v>
      </c>
      <c r="X57" s="605" t="s">
        <v>82</v>
      </c>
      <c r="Y57" s="604">
        <v>7</v>
      </c>
      <c r="Z57" s="602">
        <v>26</v>
      </c>
      <c r="AA57" s="165"/>
    </row>
    <row r="58" spans="1:27" ht="21" customHeight="1">
      <c r="A58" s="602"/>
      <c r="B58" s="604"/>
      <c r="C58" s="608"/>
      <c r="D58" s="610"/>
      <c r="E58" s="612"/>
      <c r="F58" s="614"/>
      <c r="G58" s="616"/>
      <c r="H58" s="606"/>
      <c r="I58" s="626"/>
      <c r="J58" s="64"/>
      <c r="K58" s="55"/>
      <c r="L58" s="57"/>
      <c r="M58" s="62"/>
      <c r="N58" s="417"/>
      <c r="O58" s="384"/>
      <c r="P58" s="57"/>
      <c r="Q58" s="67"/>
      <c r="R58" s="626"/>
      <c r="S58" s="608"/>
      <c r="T58" s="610"/>
      <c r="U58" s="612"/>
      <c r="V58" s="614"/>
      <c r="W58" s="616"/>
      <c r="X58" s="606"/>
      <c r="Y58" s="604"/>
      <c r="Z58" s="602"/>
      <c r="AA58" s="165"/>
    </row>
    <row r="59" spans="1:27" ht="9" customHeight="1" thickBot="1">
      <c r="A59" s="55"/>
      <c r="B59" s="100"/>
      <c r="C59" s="101"/>
      <c r="D59" s="156"/>
      <c r="E59" s="101"/>
      <c r="F59" s="66"/>
      <c r="G59" s="102"/>
      <c r="H59" s="157"/>
      <c r="I59" s="602"/>
      <c r="J59" s="58"/>
      <c r="K59" s="55"/>
      <c r="L59" s="57"/>
      <c r="M59" s="55"/>
      <c r="N59" s="417"/>
      <c r="O59" s="385"/>
      <c r="P59" s="356"/>
      <c r="Q59" s="68"/>
      <c r="R59" s="602"/>
      <c r="S59" s="76"/>
      <c r="T59" s="156"/>
      <c r="U59" s="101"/>
      <c r="V59" s="66"/>
      <c r="W59" s="102"/>
      <c r="X59" s="157"/>
      <c r="Y59" s="100"/>
      <c r="Z59" s="55"/>
      <c r="AA59" s="165"/>
    </row>
    <row r="60" spans="1:27" ht="21" customHeight="1" thickTop="1">
      <c r="A60" s="55"/>
      <c r="B60" s="100"/>
      <c r="C60" s="51" t="s">
        <v>300</v>
      </c>
      <c r="D60" s="71"/>
      <c r="E60" s="51"/>
      <c r="F60" s="100"/>
      <c r="G60" s="99"/>
      <c r="H60" s="54"/>
      <c r="I60" s="602"/>
      <c r="J60" s="383"/>
      <c r="K60" s="596">
        <v>20</v>
      </c>
      <c r="L60" s="646"/>
      <c r="M60" s="55"/>
      <c r="N60" s="55"/>
      <c r="O60" s="628">
        <v>30</v>
      </c>
      <c r="P60" s="628"/>
      <c r="Q60" s="384"/>
      <c r="R60" s="602"/>
      <c r="S60" s="74" t="s">
        <v>301</v>
      </c>
      <c r="T60" s="156"/>
      <c r="U60" s="75"/>
      <c r="V60" s="100"/>
      <c r="W60" s="69"/>
      <c r="X60" s="140"/>
      <c r="Y60" s="100"/>
      <c r="Z60" s="55"/>
      <c r="AA60" s="165"/>
    </row>
    <row r="61" spans="1:27" ht="21" customHeight="1" thickBot="1">
      <c r="A61" s="602">
        <v>16</v>
      </c>
      <c r="B61" s="604">
        <v>4</v>
      </c>
      <c r="C61" s="607" t="str">
        <f>_xlfn.IFERROR(VLOOKUP(A61,'出場一覧'!$A:$O,13),"")</f>
        <v>松商学園</v>
      </c>
      <c r="D61" s="609" t="s">
        <v>328</v>
      </c>
      <c r="E61" s="611" t="str">
        <f>_xlfn.IFERROR(VLOOKUP(A61,'出場一覧'!$A:$O,14),"")</f>
        <v>北信越</v>
      </c>
      <c r="F61" s="613" t="s">
        <v>2</v>
      </c>
      <c r="G61" s="615" t="str">
        <f>_xlfn.IFERROR(VLOOKUP(A61,'出場一覧'!$A:$O,15),"")</f>
        <v>長　野</v>
      </c>
      <c r="H61" s="605" t="s">
        <v>82</v>
      </c>
      <c r="I61" s="625"/>
      <c r="J61" s="359"/>
      <c r="K61" s="386"/>
      <c r="L61" s="162"/>
      <c r="M61" s="55"/>
      <c r="N61" s="162"/>
      <c r="O61" s="162"/>
      <c r="P61" s="162"/>
      <c r="Q61" s="385"/>
      <c r="R61" s="625"/>
      <c r="S61" s="607" t="str">
        <f>_xlfn.IFERROR(VLOOKUP(Z61,'出場一覧'!$A:$O,13),"")</f>
        <v>山村学園</v>
      </c>
      <c r="T61" s="609" t="s">
        <v>328</v>
      </c>
      <c r="U61" s="611" t="str">
        <f>_xlfn.IFERROR(VLOOKUP(Z61,'出場一覧'!$A:$O,14),"")</f>
        <v>北関東</v>
      </c>
      <c r="V61" s="613" t="s">
        <v>2</v>
      </c>
      <c r="W61" s="615" t="str">
        <f>_xlfn.IFERROR(VLOOKUP(Z61,'出場一覧'!$A:$O,15),"")</f>
        <v>埼　玉</v>
      </c>
      <c r="X61" s="605" t="s">
        <v>82</v>
      </c>
      <c r="Y61" s="604">
        <v>8</v>
      </c>
      <c r="Z61" s="602">
        <v>6</v>
      </c>
      <c r="AA61" s="165"/>
    </row>
    <row r="62" spans="1:27" ht="21" customHeight="1" thickTop="1">
      <c r="A62" s="602"/>
      <c r="B62" s="604"/>
      <c r="C62" s="608"/>
      <c r="D62" s="610"/>
      <c r="E62" s="612"/>
      <c r="F62" s="614"/>
      <c r="G62" s="616"/>
      <c r="H62" s="606"/>
      <c r="I62" s="51"/>
      <c r="J62" s="51"/>
      <c r="K62" s="162"/>
      <c r="L62" s="162"/>
      <c r="M62" s="162"/>
      <c r="N62" s="162"/>
      <c r="O62" s="162"/>
      <c r="P62" s="162"/>
      <c r="Q62" s="51"/>
      <c r="R62" s="100"/>
      <c r="S62" s="608"/>
      <c r="T62" s="610"/>
      <c r="U62" s="612"/>
      <c r="V62" s="614"/>
      <c r="W62" s="616"/>
      <c r="X62" s="606"/>
      <c r="Y62" s="604"/>
      <c r="Z62" s="602"/>
      <c r="AA62" s="165"/>
    </row>
    <row r="63" spans="1:27" ht="21" customHeight="1">
      <c r="A63" s="55"/>
      <c r="K63" s="165"/>
      <c r="L63" s="165"/>
      <c r="M63" s="162"/>
      <c r="N63" s="165"/>
      <c r="O63" s="165"/>
      <c r="P63" s="165"/>
      <c r="Z63" s="165"/>
      <c r="AA63" s="165"/>
    </row>
    <row r="64" spans="1:27" ht="20.25" customHeight="1">
      <c r="A64" s="165"/>
      <c r="K64" s="165"/>
      <c r="L64" s="165"/>
      <c r="M64" s="162"/>
      <c r="N64" s="165"/>
      <c r="O64" s="165"/>
      <c r="P64" s="165"/>
      <c r="Z64" s="165"/>
      <c r="AA64" s="165"/>
    </row>
    <row r="65" spans="11:27" ht="21" customHeight="1">
      <c r="K65" s="165"/>
      <c r="L65" s="165"/>
      <c r="M65" s="165"/>
      <c r="N65" s="165"/>
      <c r="O65" s="165"/>
      <c r="P65" s="165"/>
      <c r="Z65" s="165"/>
      <c r="AA65" s="165"/>
    </row>
    <row r="66" spans="2:27" ht="24" customHeight="1">
      <c r="B66" s="51" t="s">
        <v>325</v>
      </c>
      <c r="C66" s="54"/>
      <c r="D66" s="71"/>
      <c r="E66" s="99"/>
      <c r="F66" s="100"/>
      <c r="G66" s="69"/>
      <c r="H66" s="140"/>
      <c r="I66" s="51"/>
      <c r="J66" s="51"/>
      <c r="K66" s="54"/>
      <c r="L66" s="99"/>
      <c r="Z66" s="165"/>
      <c r="AA66" s="165"/>
    </row>
    <row r="67" spans="2:27" ht="24" customHeight="1">
      <c r="B67" s="51"/>
      <c r="C67" s="54"/>
      <c r="D67" s="71"/>
      <c r="E67" s="99"/>
      <c r="F67" s="100"/>
      <c r="G67" s="69"/>
      <c r="H67" s="140"/>
      <c r="I67" s="51"/>
      <c r="J67" s="51"/>
      <c r="K67" s="54"/>
      <c r="L67" s="604" t="s">
        <v>303</v>
      </c>
      <c r="M67" s="604"/>
      <c r="N67" s="604"/>
      <c r="O67" s="604"/>
      <c r="Z67" s="165"/>
      <c r="AA67" s="165"/>
    </row>
    <row r="68" spans="1:25" ht="21" customHeight="1">
      <c r="A68" s="55"/>
      <c r="B68" s="100"/>
      <c r="C68" s="51" t="s">
        <v>302</v>
      </c>
      <c r="D68" s="71"/>
      <c r="E68" s="71"/>
      <c r="F68" s="100"/>
      <c r="G68" s="71"/>
      <c r="H68" s="54"/>
      <c r="I68" s="55"/>
      <c r="J68" s="61"/>
      <c r="L68" s="627" t="s">
        <v>497</v>
      </c>
      <c r="M68" s="627"/>
      <c r="N68" s="627"/>
      <c r="O68" s="627"/>
      <c r="S68" s="74" t="s">
        <v>304</v>
      </c>
      <c r="T68" s="156"/>
      <c r="U68" s="75"/>
      <c r="V68" s="100"/>
      <c r="W68" s="69"/>
      <c r="X68" s="140"/>
      <c r="Y68" s="100"/>
    </row>
    <row r="69" spans="1:26" ht="21" customHeight="1" thickBot="1">
      <c r="A69" s="602">
        <v>18</v>
      </c>
      <c r="B69" s="604">
        <v>1</v>
      </c>
      <c r="C69" s="607" t="str">
        <f>_xlfn.IFERROR(VLOOKUP(A69,'出場一覧'!$A:$O,13),"")</f>
        <v>北陸学院</v>
      </c>
      <c r="D69" s="609" t="s">
        <v>328</v>
      </c>
      <c r="E69" s="611" t="str">
        <f>_xlfn.IFERROR(VLOOKUP(A69,'出場一覧'!$A:$O,14),"")</f>
        <v>北信越</v>
      </c>
      <c r="F69" s="613" t="s">
        <v>2</v>
      </c>
      <c r="G69" s="615" t="str">
        <f>_xlfn.IFERROR(VLOOKUP(A69,'出場一覧'!$A:$O,15),"")</f>
        <v>石　川</v>
      </c>
      <c r="H69" s="605" t="s">
        <v>82</v>
      </c>
      <c r="I69" s="55"/>
      <c r="J69" s="61"/>
      <c r="L69" s="604">
        <v>21</v>
      </c>
      <c r="M69" s="604"/>
      <c r="N69" s="604"/>
      <c r="O69" s="604"/>
      <c r="S69" s="607" t="str">
        <f>_xlfn.IFERROR(VLOOKUP(Z69,'出場一覧'!$A:$O,13),"")</f>
        <v>聖和学園</v>
      </c>
      <c r="T69" s="609" t="s">
        <v>328</v>
      </c>
      <c r="U69" s="611" t="str">
        <f>_xlfn.IFERROR(VLOOKUP(Z69,'出場一覧'!$A:$O,14),"")</f>
        <v>東　北</v>
      </c>
      <c r="V69" s="613" t="s">
        <v>2</v>
      </c>
      <c r="W69" s="615" t="str">
        <f>_xlfn.IFERROR(VLOOKUP(Z69,'出場一覧'!$A:$O,15),"")</f>
        <v>宮　城</v>
      </c>
      <c r="X69" s="605" t="s">
        <v>82</v>
      </c>
      <c r="Y69" s="604">
        <v>3</v>
      </c>
      <c r="Z69" s="602">
        <v>4</v>
      </c>
    </row>
    <row r="70" spans="1:26" ht="21" customHeight="1" thickTop="1">
      <c r="A70" s="602"/>
      <c r="B70" s="604"/>
      <c r="C70" s="608"/>
      <c r="D70" s="610"/>
      <c r="E70" s="612"/>
      <c r="F70" s="614"/>
      <c r="G70" s="616"/>
      <c r="H70" s="606"/>
      <c r="I70" s="420"/>
      <c r="J70" s="421"/>
      <c r="K70" s="360"/>
      <c r="N70" s="360"/>
      <c r="O70" s="165"/>
      <c r="P70" s="423"/>
      <c r="Q70" s="347"/>
      <c r="R70" s="167"/>
      <c r="S70" s="608"/>
      <c r="T70" s="610"/>
      <c r="U70" s="612"/>
      <c r="V70" s="614"/>
      <c r="W70" s="616"/>
      <c r="X70" s="606"/>
      <c r="Y70" s="604"/>
      <c r="Z70" s="602"/>
    </row>
    <row r="71" spans="2:25" ht="21" customHeight="1" thickBot="1">
      <c r="B71" s="100"/>
      <c r="C71" s="101"/>
      <c r="D71" s="156"/>
      <c r="E71" s="101"/>
      <c r="F71" s="66"/>
      <c r="G71" s="102"/>
      <c r="H71" s="157"/>
      <c r="I71" s="66"/>
      <c r="J71" s="66" t="s">
        <v>483</v>
      </c>
      <c r="K71" s="422"/>
      <c r="N71" s="424"/>
      <c r="O71" s="357"/>
      <c r="P71" s="358"/>
      <c r="Q71" s="328" t="s">
        <v>484</v>
      </c>
      <c r="R71" s="165"/>
      <c r="S71" s="76"/>
      <c r="T71" s="156"/>
      <c r="U71" s="101"/>
      <c r="V71" s="66"/>
      <c r="W71" s="102"/>
      <c r="X71" s="157"/>
      <c r="Y71" s="100"/>
    </row>
    <row r="72" spans="2:25" ht="21" customHeight="1" thickTop="1">
      <c r="B72" s="100"/>
      <c r="C72" s="51" t="s">
        <v>305</v>
      </c>
      <c r="D72" s="71"/>
      <c r="E72" s="51"/>
      <c r="F72" s="100"/>
      <c r="G72" s="99"/>
      <c r="H72" s="54"/>
      <c r="I72" s="66"/>
      <c r="J72" s="351">
        <v>21</v>
      </c>
      <c r="K72" s="168"/>
      <c r="L72" s="167"/>
      <c r="M72" s="624" t="s">
        <v>306</v>
      </c>
      <c r="N72" s="621"/>
      <c r="O72" s="165"/>
      <c r="P72" s="165"/>
      <c r="Q72" s="426">
        <v>21</v>
      </c>
      <c r="R72" s="165"/>
      <c r="S72" s="74" t="s">
        <v>307</v>
      </c>
      <c r="T72" s="156"/>
      <c r="U72" s="75"/>
      <c r="V72" s="100"/>
      <c r="W72" s="69"/>
      <c r="X72" s="140"/>
      <c r="Y72" s="100"/>
    </row>
    <row r="73" spans="1:26" ht="21" customHeight="1" thickBot="1">
      <c r="A73" s="602">
        <v>5</v>
      </c>
      <c r="B73" s="604">
        <v>2</v>
      </c>
      <c r="C73" s="607" t="str">
        <f>_xlfn.IFERROR(VLOOKUP(A73,'出場一覧'!$A:$O,13),"")</f>
        <v>日大山形</v>
      </c>
      <c r="D73" s="609" t="s">
        <v>328</v>
      </c>
      <c r="E73" s="611" t="str">
        <f>_xlfn.IFERROR(VLOOKUP(A73,'出場一覧'!$A:$O,14),"")</f>
        <v>東　北</v>
      </c>
      <c r="F73" s="613" t="s">
        <v>2</v>
      </c>
      <c r="G73" s="615" t="str">
        <f>_xlfn.IFERROR(VLOOKUP(A73,'出場一覧'!$A:$O,15),"")</f>
        <v>山　形</v>
      </c>
      <c r="H73" s="605" t="s">
        <v>82</v>
      </c>
      <c r="I73" s="104"/>
      <c r="J73" s="65"/>
      <c r="M73" s="621"/>
      <c r="N73" s="621"/>
      <c r="Q73" s="425"/>
      <c r="R73" s="357"/>
      <c r="S73" s="607" t="str">
        <f>_xlfn.IFERROR(VLOOKUP(Z73,'出場一覧'!$A:$O,13),"")</f>
        <v>日大三島</v>
      </c>
      <c r="T73" s="609" t="s">
        <v>328</v>
      </c>
      <c r="U73" s="611" t="str">
        <f>_xlfn.IFERROR(VLOOKUP(Z73,'出場一覧'!$A:$O,14),"")</f>
        <v>東　海</v>
      </c>
      <c r="V73" s="613" t="s">
        <v>2</v>
      </c>
      <c r="W73" s="615" t="str">
        <f>_xlfn.IFERROR(VLOOKUP(Z73,'出場一覧'!$A:$O,15),"")</f>
        <v>静　岡</v>
      </c>
      <c r="X73" s="605" t="s">
        <v>82</v>
      </c>
      <c r="Y73" s="604">
        <v>4</v>
      </c>
      <c r="Z73" s="602">
        <v>14</v>
      </c>
    </row>
    <row r="74" spans="1:26" ht="21" customHeight="1" thickTop="1">
      <c r="A74" s="602"/>
      <c r="B74" s="604"/>
      <c r="C74" s="608"/>
      <c r="D74" s="610"/>
      <c r="E74" s="612"/>
      <c r="F74" s="614"/>
      <c r="G74" s="616"/>
      <c r="H74" s="606"/>
      <c r="I74" s="51"/>
      <c r="J74" s="51"/>
      <c r="S74" s="608"/>
      <c r="T74" s="610"/>
      <c r="U74" s="612"/>
      <c r="V74" s="614"/>
      <c r="W74" s="616"/>
      <c r="X74" s="606"/>
      <c r="Y74" s="604"/>
      <c r="Z74" s="602"/>
    </row>
    <row r="75" spans="2:25" ht="21" customHeight="1">
      <c r="B75" s="100"/>
      <c r="C75" s="101"/>
      <c r="D75" s="156"/>
      <c r="E75" s="101"/>
      <c r="F75" s="66"/>
      <c r="G75" s="102"/>
      <c r="H75" s="157"/>
      <c r="I75" s="51"/>
      <c r="J75" s="51"/>
      <c r="S75" s="101"/>
      <c r="T75" s="156"/>
      <c r="U75" s="101"/>
      <c r="V75" s="66"/>
      <c r="W75" s="102"/>
      <c r="X75" s="157"/>
      <c r="Y75" s="100"/>
    </row>
    <row r="76" ht="21" customHeight="1"/>
    <row r="77" spans="2:25" ht="21" customHeight="1">
      <c r="B77" s="100"/>
      <c r="C77" s="51" t="s">
        <v>308</v>
      </c>
      <c r="D77" s="71"/>
      <c r="E77" s="71"/>
      <c r="F77" s="100"/>
      <c r="G77" s="71"/>
      <c r="H77" s="54"/>
      <c r="I77" s="55"/>
      <c r="J77" s="61"/>
      <c r="S77" s="74" t="s">
        <v>309</v>
      </c>
      <c r="T77" s="156"/>
      <c r="U77" s="75"/>
      <c r="V77" s="100"/>
      <c r="W77" s="69"/>
      <c r="X77" s="140"/>
      <c r="Y77" s="100"/>
    </row>
    <row r="78" spans="1:26" ht="21" customHeight="1">
      <c r="A78" s="602">
        <v>18</v>
      </c>
      <c r="B78" s="604">
        <v>5</v>
      </c>
      <c r="C78" s="607" t="str">
        <f>_xlfn.IFERROR(VLOOKUP(A78,'出場一覧'!$A:$O,13),"")</f>
        <v>北陸学院</v>
      </c>
      <c r="D78" s="609" t="s">
        <v>328</v>
      </c>
      <c r="E78" s="611" t="str">
        <f>_xlfn.IFERROR(VLOOKUP(A78,'出場一覧'!$A:$O,14),"")</f>
        <v>北信越</v>
      </c>
      <c r="F78" s="613" t="s">
        <v>2</v>
      </c>
      <c r="G78" s="615" t="str">
        <f>_xlfn.IFERROR(VLOOKUP(A78,'出場一覧'!$A:$O,15),"")</f>
        <v>石　川</v>
      </c>
      <c r="H78" s="605" t="s">
        <v>82</v>
      </c>
      <c r="I78" s="63"/>
      <c r="J78" s="61"/>
      <c r="S78" s="607" t="str">
        <f>_xlfn.IFERROR(VLOOKUP(Z78,'出場一覧'!$A:$O,13),"")</f>
        <v>日大三島</v>
      </c>
      <c r="T78" s="609" t="s">
        <v>328</v>
      </c>
      <c r="U78" s="611" t="str">
        <f>_xlfn.IFERROR(VLOOKUP(Z78,'出場一覧'!$A:$O,14),"")</f>
        <v>東　海</v>
      </c>
      <c r="V78" s="613" t="s">
        <v>2</v>
      </c>
      <c r="W78" s="615" t="str">
        <f>_xlfn.IFERROR(VLOOKUP(Z78,'出場一覧'!$A:$O,15),"")</f>
        <v>静　岡</v>
      </c>
      <c r="X78" s="605" t="s">
        <v>82</v>
      </c>
      <c r="Y78" s="604">
        <v>7</v>
      </c>
      <c r="Z78" s="602">
        <v>14</v>
      </c>
    </row>
    <row r="79" spans="1:26" ht="21" customHeight="1">
      <c r="A79" s="602"/>
      <c r="B79" s="604"/>
      <c r="C79" s="608"/>
      <c r="D79" s="610"/>
      <c r="E79" s="612"/>
      <c r="F79" s="614"/>
      <c r="G79" s="616"/>
      <c r="H79" s="606"/>
      <c r="I79" s="66"/>
      <c r="J79" s="56"/>
      <c r="Q79" s="347"/>
      <c r="R79" s="167"/>
      <c r="S79" s="608"/>
      <c r="T79" s="610"/>
      <c r="U79" s="612"/>
      <c r="V79" s="614"/>
      <c r="W79" s="616"/>
      <c r="X79" s="606"/>
      <c r="Y79" s="604"/>
      <c r="Z79" s="602"/>
    </row>
    <row r="80" spans="2:25" ht="21" customHeight="1">
      <c r="B80" s="100"/>
      <c r="C80" s="101"/>
      <c r="D80" s="156"/>
      <c r="E80" s="101"/>
      <c r="F80" s="66"/>
      <c r="G80" s="102"/>
      <c r="H80" s="157"/>
      <c r="I80" s="66"/>
      <c r="J80" s="623" t="s">
        <v>485</v>
      </c>
      <c r="K80" s="171"/>
      <c r="P80" s="172"/>
      <c r="Q80" s="622" t="s">
        <v>486</v>
      </c>
      <c r="R80" s="165"/>
      <c r="S80" s="76"/>
      <c r="T80" s="156"/>
      <c r="U80" s="101"/>
      <c r="V80" s="66"/>
      <c r="W80" s="102"/>
      <c r="X80" s="157"/>
      <c r="Y80" s="100"/>
    </row>
    <row r="81" spans="2:25" ht="21" customHeight="1">
      <c r="B81" s="100"/>
      <c r="C81" s="51" t="s">
        <v>310</v>
      </c>
      <c r="D81" s="71"/>
      <c r="E81" s="51"/>
      <c r="F81" s="100"/>
      <c r="G81" s="99"/>
      <c r="H81" s="54"/>
      <c r="I81" s="66"/>
      <c r="J81" s="623"/>
      <c r="K81" s="350"/>
      <c r="P81" s="349"/>
      <c r="Q81" s="622"/>
      <c r="R81" s="165"/>
      <c r="S81" s="74" t="s">
        <v>311</v>
      </c>
      <c r="T81" s="156"/>
      <c r="U81" s="75"/>
      <c r="V81" s="100"/>
      <c r="W81" s="69"/>
      <c r="X81" s="140"/>
      <c r="Y81" s="100"/>
    </row>
    <row r="82" spans="1:26" ht="21" customHeight="1">
      <c r="A82" s="602">
        <v>4</v>
      </c>
      <c r="B82" s="604">
        <v>6</v>
      </c>
      <c r="C82" s="607" t="str">
        <f>_xlfn.IFERROR(VLOOKUP(A82,'出場一覧'!$A:$O,13),"")</f>
        <v>聖和学園</v>
      </c>
      <c r="D82" s="609" t="s">
        <v>328</v>
      </c>
      <c r="E82" s="611" t="str">
        <f>_xlfn.IFERROR(VLOOKUP(A82,'出場一覧'!$A:$O,14),"")</f>
        <v>東　北</v>
      </c>
      <c r="F82" s="613" t="s">
        <v>2</v>
      </c>
      <c r="G82" s="615" t="str">
        <f>_xlfn.IFERROR(VLOOKUP(A82,'出場一覧'!$A:$O,15),"")</f>
        <v>宮　城</v>
      </c>
      <c r="H82" s="605" t="s">
        <v>82</v>
      </c>
      <c r="I82" s="104"/>
      <c r="J82" s="65"/>
      <c r="Q82" s="348"/>
      <c r="R82" s="170"/>
      <c r="S82" s="607" t="str">
        <f>_xlfn.IFERROR(VLOOKUP(Z82,'出場一覧'!$A:$O,13),"")</f>
        <v>日大山形</v>
      </c>
      <c r="T82" s="609" t="s">
        <v>328</v>
      </c>
      <c r="U82" s="611" t="str">
        <f>_xlfn.IFERROR(VLOOKUP(Z82,'出場一覧'!$A:$O,14),"")</f>
        <v>東　北</v>
      </c>
      <c r="V82" s="613" t="s">
        <v>2</v>
      </c>
      <c r="W82" s="615" t="str">
        <f>_xlfn.IFERROR(VLOOKUP(Z82,'出場一覧'!$A:$O,15),"")</f>
        <v>山　形</v>
      </c>
      <c r="X82" s="605" t="s">
        <v>82</v>
      </c>
      <c r="Y82" s="604">
        <v>8</v>
      </c>
      <c r="Z82" s="602">
        <v>5</v>
      </c>
    </row>
    <row r="83" spans="1:26" ht="21" customHeight="1">
      <c r="A83" s="602"/>
      <c r="B83" s="604"/>
      <c r="C83" s="608"/>
      <c r="D83" s="610"/>
      <c r="E83" s="612"/>
      <c r="F83" s="614"/>
      <c r="G83" s="616"/>
      <c r="H83" s="606"/>
      <c r="I83" s="51"/>
      <c r="J83" s="51"/>
      <c r="S83" s="608"/>
      <c r="T83" s="610"/>
      <c r="U83" s="612"/>
      <c r="V83" s="614"/>
      <c r="W83" s="616"/>
      <c r="X83" s="606"/>
      <c r="Y83" s="604"/>
      <c r="Z83" s="602"/>
    </row>
    <row r="84" ht="21" customHeight="1"/>
    <row r="85" ht="21" customHeight="1"/>
    <row r="86" spans="2:25" ht="21" customHeight="1">
      <c r="B86" s="100"/>
      <c r="C86" s="51" t="s">
        <v>312</v>
      </c>
      <c r="D86" s="71"/>
      <c r="E86" s="71"/>
      <c r="F86" s="100"/>
      <c r="G86" s="71"/>
      <c r="H86" s="54"/>
      <c r="I86" s="55"/>
      <c r="J86" s="61"/>
      <c r="P86" s="165"/>
      <c r="Q86" s="165"/>
      <c r="R86" s="165"/>
      <c r="S86" s="74"/>
      <c r="T86" s="156"/>
      <c r="U86" s="90"/>
      <c r="V86" s="66"/>
      <c r="W86" s="102"/>
      <c r="X86" s="157"/>
      <c r="Y86" s="66"/>
    </row>
    <row r="87" spans="1:25" ht="21" customHeight="1">
      <c r="A87" s="602">
        <v>5</v>
      </c>
      <c r="B87" s="604">
        <v>9</v>
      </c>
      <c r="C87" s="607" t="str">
        <f>_xlfn.IFERROR(VLOOKUP(A87,'出場一覧'!$A:$O,13),"")</f>
        <v>日大山形</v>
      </c>
      <c r="D87" s="609" t="s">
        <v>328</v>
      </c>
      <c r="E87" s="611" t="str">
        <f>_xlfn.IFERROR(VLOOKUP(A87,'出場一覧'!$A:$O,14),"")</f>
        <v>東　北</v>
      </c>
      <c r="F87" s="613" t="s">
        <v>2</v>
      </c>
      <c r="G87" s="615" t="str">
        <f>_xlfn.IFERROR(VLOOKUP(A87,'出場一覧'!$A:$O,15),"")</f>
        <v>山　形</v>
      </c>
      <c r="H87" s="605" t="s">
        <v>82</v>
      </c>
      <c r="I87" s="63"/>
      <c r="J87" s="61"/>
      <c r="P87" s="165"/>
      <c r="Q87" s="165"/>
      <c r="R87" s="165"/>
      <c r="S87" s="618"/>
      <c r="T87" s="619"/>
      <c r="U87" s="618"/>
      <c r="V87" s="602"/>
      <c r="W87" s="620"/>
      <c r="X87" s="617"/>
      <c r="Y87" s="602"/>
    </row>
    <row r="88" spans="1:25" ht="21" customHeight="1">
      <c r="A88" s="602"/>
      <c r="B88" s="604"/>
      <c r="C88" s="608"/>
      <c r="D88" s="610"/>
      <c r="E88" s="612"/>
      <c r="F88" s="614"/>
      <c r="G88" s="616"/>
      <c r="H88" s="606"/>
      <c r="I88" s="66"/>
      <c r="J88" s="56"/>
      <c r="P88" s="165"/>
      <c r="Q88" s="621"/>
      <c r="R88" s="165"/>
      <c r="S88" s="618"/>
      <c r="T88" s="619"/>
      <c r="U88" s="618"/>
      <c r="V88" s="602"/>
      <c r="W88" s="620"/>
      <c r="X88" s="617"/>
      <c r="Y88" s="602"/>
    </row>
    <row r="89" spans="2:25" ht="21" customHeight="1" thickBot="1">
      <c r="B89" s="100"/>
      <c r="C89" s="101"/>
      <c r="D89" s="156"/>
      <c r="E89" s="101"/>
      <c r="F89" s="66"/>
      <c r="G89" s="102"/>
      <c r="H89" s="157"/>
      <c r="I89" s="66"/>
      <c r="J89" s="623" t="s">
        <v>487</v>
      </c>
      <c r="K89" s="166"/>
      <c r="P89" s="165"/>
      <c r="Q89" s="621"/>
      <c r="R89" s="165"/>
      <c r="S89" s="76"/>
      <c r="T89" s="156"/>
      <c r="U89" s="101"/>
      <c r="V89" s="66"/>
      <c r="W89" s="102"/>
      <c r="X89" s="157"/>
      <c r="Y89" s="66"/>
    </row>
    <row r="90" spans="2:25" ht="21" customHeight="1" thickTop="1">
      <c r="B90" s="100"/>
      <c r="C90" s="51" t="s">
        <v>310</v>
      </c>
      <c r="D90" s="71"/>
      <c r="E90" s="51"/>
      <c r="F90" s="100"/>
      <c r="G90" s="99"/>
      <c r="H90" s="54"/>
      <c r="I90" s="66"/>
      <c r="J90" s="602"/>
      <c r="K90" s="371">
        <v>20</v>
      </c>
      <c r="P90" s="165"/>
      <c r="Q90" s="621"/>
      <c r="R90" s="165"/>
      <c r="S90" s="74"/>
      <c r="T90" s="156"/>
      <c r="U90" s="90"/>
      <c r="V90" s="66"/>
      <c r="W90" s="102"/>
      <c r="X90" s="157"/>
      <c r="Y90" s="66"/>
    </row>
    <row r="91" spans="1:25" ht="21" customHeight="1" thickBot="1">
      <c r="A91" s="602">
        <v>4</v>
      </c>
      <c r="B91" s="604">
        <v>10</v>
      </c>
      <c r="C91" s="607" t="str">
        <f>_xlfn.IFERROR(VLOOKUP(A91,'出場一覧'!$A:$O,13),"")</f>
        <v>聖和学園</v>
      </c>
      <c r="D91" s="609" t="s">
        <v>328</v>
      </c>
      <c r="E91" s="611" t="str">
        <f>_xlfn.IFERROR(VLOOKUP(A91,'出場一覧'!$A:$O,14),"")</f>
        <v>東　北</v>
      </c>
      <c r="F91" s="613" t="s">
        <v>2</v>
      </c>
      <c r="G91" s="615" t="str">
        <f>_xlfn.IFERROR(VLOOKUP(A91,'出場一覧'!$A:$O,15),"")</f>
        <v>宮　城</v>
      </c>
      <c r="H91" s="605" t="s">
        <v>82</v>
      </c>
      <c r="I91" s="365"/>
      <c r="J91" s="359"/>
      <c r="K91" s="360"/>
      <c r="P91" s="165"/>
      <c r="Q91" s="621"/>
      <c r="R91" s="165"/>
      <c r="S91" s="618"/>
      <c r="T91" s="619"/>
      <c r="U91" s="618"/>
      <c r="V91" s="602"/>
      <c r="W91" s="620"/>
      <c r="X91" s="617"/>
      <c r="Y91" s="602"/>
    </row>
    <row r="92" spans="1:25" ht="21" customHeight="1" thickTop="1">
      <c r="A92" s="602"/>
      <c r="B92" s="604"/>
      <c r="C92" s="608"/>
      <c r="D92" s="610"/>
      <c r="E92" s="612"/>
      <c r="F92" s="614"/>
      <c r="G92" s="616"/>
      <c r="H92" s="606"/>
      <c r="I92" s="51"/>
      <c r="J92" s="51"/>
      <c r="P92" s="165"/>
      <c r="Q92" s="165"/>
      <c r="R92" s="165"/>
      <c r="S92" s="618"/>
      <c r="T92" s="619"/>
      <c r="U92" s="618"/>
      <c r="V92" s="602"/>
      <c r="W92" s="620"/>
      <c r="X92" s="617"/>
      <c r="Y92" s="602"/>
    </row>
  </sheetData>
  <sheetProtection/>
  <mergeCells count="368">
    <mergeCell ref="H4:H5"/>
    <mergeCell ref="G8:G9"/>
    <mergeCell ref="H8:H9"/>
    <mergeCell ref="S8:S9"/>
    <mergeCell ref="T8:T9"/>
    <mergeCell ref="U8:U9"/>
    <mergeCell ref="I9:I12"/>
    <mergeCell ref="S4:S5"/>
    <mergeCell ref="T4:T5"/>
    <mergeCell ref="U4:U5"/>
    <mergeCell ref="A4:A5"/>
    <mergeCell ref="B4:B5"/>
    <mergeCell ref="C4:C5"/>
    <mergeCell ref="D4:D5"/>
    <mergeCell ref="E4:E5"/>
    <mergeCell ref="F4:F5"/>
    <mergeCell ref="G4:G5"/>
    <mergeCell ref="A8:A9"/>
    <mergeCell ref="B8:B9"/>
    <mergeCell ref="C8:C9"/>
    <mergeCell ref="D8:D9"/>
    <mergeCell ref="E8:E9"/>
    <mergeCell ref="F8:F9"/>
    <mergeCell ref="Y8:Y9"/>
    <mergeCell ref="Z8:Z9"/>
    <mergeCell ref="R9:R12"/>
    <mergeCell ref="U12:U13"/>
    <mergeCell ref="V12:V13"/>
    <mergeCell ref="W12:W13"/>
    <mergeCell ref="X12:X13"/>
    <mergeCell ref="V8:V9"/>
    <mergeCell ref="Y4:Y5"/>
    <mergeCell ref="Z4:Z5"/>
    <mergeCell ref="Q6:Q8"/>
    <mergeCell ref="J7:J8"/>
    <mergeCell ref="V4:V5"/>
    <mergeCell ref="W4:W5"/>
    <mergeCell ref="X4:X5"/>
    <mergeCell ref="W8:W9"/>
    <mergeCell ref="X8:X9"/>
    <mergeCell ref="G12:G13"/>
    <mergeCell ref="H12:H13"/>
    <mergeCell ref="A12:A13"/>
    <mergeCell ref="B12:B13"/>
    <mergeCell ref="C12:C13"/>
    <mergeCell ref="D12:D13"/>
    <mergeCell ref="E12:E13"/>
    <mergeCell ref="F12:F13"/>
    <mergeCell ref="Z16:Z17"/>
    <mergeCell ref="A16:A17"/>
    <mergeCell ref="B16:B17"/>
    <mergeCell ref="C16:C17"/>
    <mergeCell ref="D16:D17"/>
    <mergeCell ref="E16:E17"/>
    <mergeCell ref="F16:F17"/>
    <mergeCell ref="G16:G17"/>
    <mergeCell ref="H16:H17"/>
    <mergeCell ref="W16:W17"/>
    <mergeCell ref="Y12:Y13"/>
    <mergeCell ref="Z12:Z13"/>
    <mergeCell ref="R13:R16"/>
    <mergeCell ref="K12:K13"/>
    <mergeCell ref="P12:P13"/>
    <mergeCell ref="S12:S13"/>
    <mergeCell ref="T12:T13"/>
    <mergeCell ref="X16:X17"/>
    <mergeCell ref="Y16:Y17"/>
    <mergeCell ref="U20:U21"/>
    <mergeCell ref="V20:V21"/>
    <mergeCell ref="A20:A21"/>
    <mergeCell ref="S16:S17"/>
    <mergeCell ref="T16:T17"/>
    <mergeCell ref="U16:U17"/>
    <mergeCell ref="V16:V17"/>
    <mergeCell ref="H24:H25"/>
    <mergeCell ref="S24:S25"/>
    <mergeCell ref="G20:G21"/>
    <mergeCell ref="H20:H21"/>
    <mergeCell ref="S20:S21"/>
    <mergeCell ref="T20:T21"/>
    <mergeCell ref="X20:X21"/>
    <mergeCell ref="Y20:Y21"/>
    <mergeCell ref="Z20:Z21"/>
    <mergeCell ref="A24:A25"/>
    <mergeCell ref="B24:B25"/>
    <mergeCell ref="C24:C25"/>
    <mergeCell ref="D24:D25"/>
    <mergeCell ref="E24:E25"/>
    <mergeCell ref="F24:F25"/>
    <mergeCell ref="G24:G25"/>
    <mergeCell ref="X24:X25"/>
    <mergeCell ref="Y24:Y25"/>
    <mergeCell ref="X28:X29"/>
    <mergeCell ref="Y28:Y29"/>
    <mergeCell ref="Z28:Z29"/>
    <mergeCell ref="I17:I20"/>
    <mergeCell ref="J17:J19"/>
    <mergeCell ref="Q17:Q19"/>
    <mergeCell ref="R17:R20"/>
    <mergeCell ref="W20:W21"/>
    <mergeCell ref="Q26:Q27"/>
    <mergeCell ref="J27:J28"/>
    <mergeCell ref="A28:A29"/>
    <mergeCell ref="B28:B29"/>
    <mergeCell ref="C28:C29"/>
    <mergeCell ref="D28:D29"/>
    <mergeCell ref="E28:E29"/>
    <mergeCell ref="F28:F29"/>
    <mergeCell ref="G28:G29"/>
    <mergeCell ref="B20:B21"/>
    <mergeCell ref="C20:C21"/>
    <mergeCell ref="D20:D21"/>
    <mergeCell ref="E20:E21"/>
    <mergeCell ref="F20:F21"/>
    <mergeCell ref="Z24:Z25"/>
    <mergeCell ref="T24:T25"/>
    <mergeCell ref="U24:U25"/>
    <mergeCell ref="V24:V25"/>
    <mergeCell ref="W24:W25"/>
    <mergeCell ref="S28:S29"/>
    <mergeCell ref="T28:T29"/>
    <mergeCell ref="U28:U29"/>
    <mergeCell ref="F32:F33"/>
    <mergeCell ref="G32:G33"/>
    <mergeCell ref="H32:H33"/>
    <mergeCell ref="S32:S33"/>
    <mergeCell ref="T32:T33"/>
    <mergeCell ref="U32:U33"/>
    <mergeCell ref="I29:I32"/>
    <mergeCell ref="A32:A33"/>
    <mergeCell ref="B32:B33"/>
    <mergeCell ref="C32:C33"/>
    <mergeCell ref="D32:D33"/>
    <mergeCell ref="E32:E33"/>
    <mergeCell ref="H28:H29"/>
    <mergeCell ref="Z32:Z33"/>
    <mergeCell ref="K33:K35"/>
    <mergeCell ref="P33:P35"/>
    <mergeCell ref="R33:R36"/>
    <mergeCell ref="W36:W37"/>
    <mergeCell ref="X36:X37"/>
    <mergeCell ref="Y36:Y37"/>
    <mergeCell ref="Z36:Z37"/>
    <mergeCell ref="R29:R32"/>
    <mergeCell ref="V28:V29"/>
    <mergeCell ref="W28:W29"/>
    <mergeCell ref="V32:V33"/>
    <mergeCell ref="W32:W33"/>
    <mergeCell ref="X32:X33"/>
    <mergeCell ref="Y32:Y33"/>
    <mergeCell ref="A40:A41"/>
    <mergeCell ref="B40:B41"/>
    <mergeCell ref="C40:C41"/>
    <mergeCell ref="D40:D41"/>
    <mergeCell ref="E40:E41"/>
    <mergeCell ref="F40:F41"/>
    <mergeCell ref="A36:A37"/>
    <mergeCell ref="B36:B37"/>
    <mergeCell ref="C36:C37"/>
    <mergeCell ref="D36:D37"/>
    <mergeCell ref="E36:E37"/>
    <mergeCell ref="F36:F37"/>
    <mergeCell ref="G36:G37"/>
    <mergeCell ref="H36:H37"/>
    <mergeCell ref="S36:S37"/>
    <mergeCell ref="T36:T37"/>
    <mergeCell ref="U36:U37"/>
    <mergeCell ref="V36:V37"/>
    <mergeCell ref="I37:I40"/>
    <mergeCell ref="J37:J39"/>
    <mergeCell ref="Q37:Q39"/>
    <mergeCell ref="R37:R40"/>
    <mergeCell ref="V40:V41"/>
    <mergeCell ref="Y49:Y50"/>
    <mergeCell ref="Z49:Z50"/>
    <mergeCell ref="I50:I53"/>
    <mergeCell ref="R50:R53"/>
    <mergeCell ref="V49:V50"/>
    <mergeCell ref="W49:W50"/>
    <mergeCell ref="X49:X50"/>
    <mergeCell ref="Z53:Z54"/>
    <mergeCell ref="V53:V54"/>
    <mergeCell ref="W40:W41"/>
    <mergeCell ref="X40:X41"/>
    <mergeCell ref="Y40:Y41"/>
    <mergeCell ref="Z40:Z41"/>
    <mergeCell ref="H49:H50"/>
    <mergeCell ref="G40:G41"/>
    <mergeCell ref="H40:H41"/>
    <mergeCell ref="S40:S41"/>
    <mergeCell ref="T40:T41"/>
    <mergeCell ref="U40:U41"/>
    <mergeCell ref="G49:G50"/>
    <mergeCell ref="T53:T54"/>
    <mergeCell ref="U53:U54"/>
    <mergeCell ref="K52:L52"/>
    <mergeCell ref="O52:P52"/>
    <mergeCell ref="O54:O56"/>
    <mergeCell ref="S49:S50"/>
    <mergeCell ref="T49:T50"/>
    <mergeCell ref="U49:U50"/>
    <mergeCell ref="A49:A50"/>
    <mergeCell ref="B49:B50"/>
    <mergeCell ref="C49:C50"/>
    <mergeCell ref="D49:D50"/>
    <mergeCell ref="E49:E50"/>
    <mergeCell ref="F49:F50"/>
    <mergeCell ref="A53:A54"/>
    <mergeCell ref="B53:B54"/>
    <mergeCell ref="C53:C54"/>
    <mergeCell ref="D53:D54"/>
    <mergeCell ref="E53:E54"/>
    <mergeCell ref="F53:F54"/>
    <mergeCell ref="G53:G54"/>
    <mergeCell ref="H53:H54"/>
    <mergeCell ref="S53:S54"/>
    <mergeCell ref="G57:G58"/>
    <mergeCell ref="H57:H58"/>
    <mergeCell ref="S57:S58"/>
    <mergeCell ref="L54:L56"/>
    <mergeCell ref="A57:A58"/>
    <mergeCell ref="B57:B58"/>
    <mergeCell ref="C57:C58"/>
    <mergeCell ref="D57:D58"/>
    <mergeCell ref="E57:E58"/>
    <mergeCell ref="F57:F58"/>
    <mergeCell ref="O60:P60"/>
    <mergeCell ref="X53:X54"/>
    <mergeCell ref="Y53:Y54"/>
    <mergeCell ref="W57:W58"/>
    <mergeCell ref="X57:X58"/>
    <mergeCell ref="Y57:Y58"/>
    <mergeCell ref="W53:W54"/>
    <mergeCell ref="G61:G62"/>
    <mergeCell ref="H61:H62"/>
    <mergeCell ref="S61:S62"/>
    <mergeCell ref="T61:T62"/>
    <mergeCell ref="U61:U62"/>
    <mergeCell ref="V61:V62"/>
    <mergeCell ref="Z57:Z58"/>
    <mergeCell ref="I58:I61"/>
    <mergeCell ref="R58:R61"/>
    <mergeCell ref="W61:W62"/>
    <mergeCell ref="X61:X62"/>
    <mergeCell ref="Y61:Y62"/>
    <mergeCell ref="Z61:Z62"/>
    <mergeCell ref="T57:T58"/>
    <mergeCell ref="U57:U58"/>
    <mergeCell ref="V57:V58"/>
    <mergeCell ref="U69:U70"/>
    <mergeCell ref="V69:V70"/>
    <mergeCell ref="W69:W70"/>
    <mergeCell ref="X69:X70"/>
    <mergeCell ref="A69:A70"/>
    <mergeCell ref="B69:B70"/>
    <mergeCell ref="C69:C70"/>
    <mergeCell ref="D69:D70"/>
    <mergeCell ref="H69:H70"/>
    <mergeCell ref="L69:O69"/>
    <mergeCell ref="Y69:Y70"/>
    <mergeCell ref="Z69:Z70"/>
    <mergeCell ref="M72:N73"/>
    <mergeCell ref="A73:A74"/>
    <mergeCell ref="B73:B74"/>
    <mergeCell ref="C73:C74"/>
    <mergeCell ref="D73:D74"/>
    <mergeCell ref="E73:E74"/>
    <mergeCell ref="S69:S70"/>
    <mergeCell ref="T69:T70"/>
    <mergeCell ref="A61:A62"/>
    <mergeCell ref="B61:B62"/>
    <mergeCell ref="C61:C62"/>
    <mergeCell ref="D61:D62"/>
    <mergeCell ref="E61:E62"/>
    <mergeCell ref="F61:F62"/>
    <mergeCell ref="G73:G74"/>
    <mergeCell ref="H73:H74"/>
    <mergeCell ref="S73:S74"/>
    <mergeCell ref="T73:T74"/>
    <mergeCell ref="U73:U74"/>
    <mergeCell ref="F78:F79"/>
    <mergeCell ref="G78:G79"/>
    <mergeCell ref="H78:H79"/>
    <mergeCell ref="S78:S79"/>
    <mergeCell ref="T78:T79"/>
    <mergeCell ref="A78:A79"/>
    <mergeCell ref="B78:B79"/>
    <mergeCell ref="C78:C79"/>
    <mergeCell ref="D78:D79"/>
    <mergeCell ref="E78:E79"/>
    <mergeCell ref="F73:F74"/>
    <mergeCell ref="Z78:Z79"/>
    <mergeCell ref="W82:W83"/>
    <mergeCell ref="X82:X83"/>
    <mergeCell ref="Y82:Y83"/>
    <mergeCell ref="Z82:Z83"/>
    <mergeCell ref="E69:E70"/>
    <mergeCell ref="F69:F70"/>
    <mergeCell ref="G69:G70"/>
    <mergeCell ref="Y73:Y74"/>
    <mergeCell ref="Z73:Z74"/>
    <mergeCell ref="S87:S88"/>
    <mergeCell ref="X73:X74"/>
    <mergeCell ref="V78:V79"/>
    <mergeCell ref="W78:W79"/>
    <mergeCell ref="X78:X79"/>
    <mergeCell ref="Y78:Y79"/>
    <mergeCell ref="U78:U79"/>
    <mergeCell ref="V73:V74"/>
    <mergeCell ref="W73:W74"/>
    <mergeCell ref="A87:A88"/>
    <mergeCell ref="B87:B88"/>
    <mergeCell ref="C87:C88"/>
    <mergeCell ref="D87:D88"/>
    <mergeCell ref="E87:E88"/>
    <mergeCell ref="F87:F88"/>
    <mergeCell ref="U82:U83"/>
    <mergeCell ref="V82:V83"/>
    <mergeCell ref="A82:A83"/>
    <mergeCell ref="B82:B83"/>
    <mergeCell ref="C82:C83"/>
    <mergeCell ref="D82:D83"/>
    <mergeCell ref="E82:E83"/>
    <mergeCell ref="F82:F83"/>
    <mergeCell ref="F91:F92"/>
    <mergeCell ref="G91:G92"/>
    <mergeCell ref="H91:H92"/>
    <mergeCell ref="T87:T88"/>
    <mergeCell ref="G82:G83"/>
    <mergeCell ref="H82:H83"/>
    <mergeCell ref="S82:S83"/>
    <mergeCell ref="T82:T83"/>
    <mergeCell ref="G87:G88"/>
    <mergeCell ref="H87:H88"/>
    <mergeCell ref="U87:U88"/>
    <mergeCell ref="V87:V88"/>
    <mergeCell ref="W87:W88"/>
    <mergeCell ref="X87:X88"/>
    <mergeCell ref="Y87:Y88"/>
    <mergeCell ref="A91:A92"/>
    <mergeCell ref="B91:B92"/>
    <mergeCell ref="C91:C92"/>
    <mergeCell ref="D91:D92"/>
    <mergeCell ref="E91:E92"/>
    <mergeCell ref="Y91:Y92"/>
    <mergeCell ref="S91:S92"/>
    <mergeCell ref="T91:T92"/>
    <mergeCell ref="U91:U92"/>
    <mergeCell ref="V91:V92"/>
    <mergeCell ref="W91:W92"/>
    <mergeCell ref="X91:X92"/>
    <mergeCell ref="L2:O2"/>
    <mergeCell ref="L3:O3"/>
    <mergeCell ref="L4:O4"/>
    <mergeCell ref="L21:L23"/>
    <mergeCell ref="O21:O23"/>
    <mergeCell ref="L34:L35"/>
    <mergeCell ref="O34:O35"/>
    <mergeCell ref="J80:J81"/>
    <mergeCell ref="Q80:Q81"/>
    <mergeCell ref="J89:J90"/>
    <mergeCell ref="L47:O47"/>
    <mergeCell ref="L48:O48"/>
    <mergeCell ref="L49:O49"/>
    <mergeCell ref="Q88:Q91"/>
    <mergeCell ref="L67:O67"/>
    <mergeCell ref="L68:O68"/>
    <mergeCell ref="K60:L60"/>
  </mergeCells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120"/>
  <sheetViews>
    <sheetView view="pageBreakPreview" zoomScale="60" zoomScalePageLayoutView="0" workbookViewId="0" topLeftCell="A1">
      <selection activeCell="T9" sqref="T9"/>
    </sheetView>
  </sheetViews>
  <sheetFormatPr defaultColWidth="9.00390625" defaultRowHeight="16.5" customHeight="1"/>
  <cols>
    <col min="1" max="1" width="6.7109375" style="196" customWidth="1"/>
    <col min="2" max="2" width="3.421875" style="196" customWidth="1"/>
    <col min="3" max="3" width="16.7109375" style="196" customWidth="1"/>
    <col min="4" max="4" width="3.421875" style="196" customWidth="1"/>
    <col min="5" max="6" width="6.7109375" style="196" customWidth="1"/>
    <col min="7" max="7" width="3.421875" style="196" customWidth="1"/>
    <col min="8" max="8" width="16.7109375" style="196" customWidth="1"/>
    <col min="9" max="9" width="3.421875" style="196" customWidth="1"/>
    <col min="10" max="11" width="6.7109375" style="196" customWidth="1"/>
    <col min="12" max="12" width="3.421875" style="196" customWidth="1"/>
    <col min="13" max="13" width="16.7109375" style="196" customWidth="1"/>
    <col min="14" max="14" width="3.421875" style="196" customWidth="1"/>
    <col min="15" max="15" width="6.7109375" style="196" customWidth="1"/>
    <col min="16" max="239" width="9.00390625" style="196" customWidth="1"/>
    <col min="240" max="240" width="6.7109375" style="196" customWidth="1"/>
    <col min="241" max="241" width="3.421875" style="196" customWidth="1"/>
    <col min="242" max="242" width="16.7109375" style="196" customWidth="1"/>
    <col min="243" max="243" width="3.421875" style="196" customWidth="1"/>
    <col min="244" max="245" width="6.7109375" style="196" customWidth="1"/>
    <col min="246" max="246" width="3.421875" style="196" customWidth="1"/>
    <col min="247" max="247" width="16.7109375" style="196" customWidth="1"/>
    <col min="248" max="248" width="3.421875" style="196" customWidth="1"/>
    <col min="249" max="250" width="6.7109375" style="196" customWidth="1"/>
    <col min="251" max="251" width="3.421875" style="196" customWidth="1"/>
    <col min="252" max="252" width="16.7109375" style="196" customWidth="1"/>
    <col min="253" max="253" width="3.421875" style="196" customWidth="1"/>
    <col min="254" max="254" width="6.7109375" style="196" customWidth="1"/>
    <col min="255" max="16384" width="9.00390625" style="196" customWidth="1"/>
  </cols>
  <sheetData>
    <row r="1" spans="1:15" s="182" customFormat="1" ht="16.5" customHeight="1">
      <c r="A1" s="488" t="s">
        <v>331</v>
      </c>
      <c r="B1" s="489"/>
      <c r="C1" s="492" t="s">
        <v>332</v>
      </c>
      <c r="D1" s="492"/>
      <c r="E1" s="493"/>
      <c r="F1" s="488" t="s">
        <v>331</v>
      </c>
      <c r="G1" s="489"/>
      <c r="H1" s="492" t="s">
        <v>332</v>
      </c>
      <c r="I1" s="492"/>
      <c r="J1" s="493"/>
      <c r="K1" s="488" t="s">
        <v>333</v>
      </c>
      <c r="L1" s="489"/>
      <c r="M1" s="492" t="s">
        <v>334</v>
      </c>
      <c r="N1" s="492"/>
      <c r="O1" s="493"/>
    </row>
    <row r="2" spans="1:15" s="182" customFormat="1" ht="16.5" customHeight="1">
      <c r="A2" s="490"/>
      <c r="B2" s="491"/>
      <c r="C2" s="494"/>
      <c r="D2" s="494"/>
      <c r="E2" s="495"/>
      <c r="F2" s="490"/>
      <c r="G2" s="491"/>
      <c r="H2" s="494"/>
      <c r="I2" s="494"/>
      <c r="J2" s="495"/>
      <c r="K2" s="490"/>
      <c r="L2" s="491"/>
      <c r="M2" s="494"/>
      <c r="N2" s="494"/>
      <c r="O2" s="495"/>
    </row>
    <row r="3" spans="1:15" s="188" customFormat="1" ht="16.5" customHeight="1">
      <c r="A3" s="183">
        <v>2</v>
      </c>
      <c r="B3" s="184" t="s">
        <v>335</v>
      </c>
      <c r="C3" s="185" t="str">
        <f>_xlfn.IFERROR(VLOOKUP(A3,'出場一覧'!$A:$I,2),"")</f>
        <v>石橋　琉</v>
      </c>
      <c r="D3" s="186" t="str">
        <f>_xlfn.IFERROR(VLOOKUP(A3,'出場一覧'!$A:$I,3),"")</f>
        <v>①</v>
      </c>
      <c r="E3" s="187"/>
      <c r="F3" s="183">
        <v>4</v>
      </c>
      <c r="G3" s="184" t="s">
        <v>335</v>
      </c>
      <c r="H3" s="185" t="str">
        <f>_xlfn.IFERROR(VLOOKUP(F3,'出場一覧'!$A:$I,2),"")</f>
        <v>牛越　陸</v>
      </c>
      <c r="I3" s="186" t="str">
        <f>_xlfn.IFERROR(VLOOKUP(F3,'出場一覧'!$A:$I,3),"")</f>
        <v>②</v>
      </c>
      <c r="J3" s="187"/>
      <c r="K3" s="183">
        <v>8</v>
      </c>
      <c r="L3" s="184" t="s">
        <v>335</v>
      </c>
      <c r="M3" s="185" t="str">
        <f>_xlfn.IFERROR(VLOOKUP(K3,'出場一覧'!$A:$I,2),"")</f>
        <v>森下　諒</v>
      </c>
      <c r="N3" s="186" t="str">
        <f>_xlfn.IFERROR(VLOOKUP(K3,'出場一覧'!$A:$I,3),"")</f>
        <v>①</v>
      </c>
      <c r="O3" s="187"/>
    </row>
    <row r="4" spans="1:15" s="188" customFormat="1" ht="16.5" customHeight="1">
      <c r="A4" s="189"/>
      <c r="B4" s="486" t="s">
        <v>336</v>
      </c>
      <c r="C4" s="185" t="str">
        <f>_xlfn.IFERROR(VLOOKUP(A3,'出場一覧'!$A:$I,5),"")</f>
        <v>川越東</v>
      </c>
      <c r="D4" s="487" t="s">
        <v>337</v>
      </c>
      <c r="E4" s="187"/>
      <c r="F4" s="189"/>
      <c r="G4" s="486" t="s">
        <v>336</v>
      </c>
      <c r="H4" s="185" t="str">
        <f>_xlfn.IFERROR(VLOOKUP(F3,'出場一覧'!$A:$I,5),"")</f>
        <v>松商学園</v>
      </c>
      <c r="I4" s="487" t="s">
        <v>337</v>
      </c>
      <c r="J4" s="187"/>
      <c r="K4" s="189"/>
      <c r="L4" s="486" t="s">
        <v>336</v>
      </c>
      <c r="M4" s="185" t="str">
        <f>_xlfn.IFERROR(VLOOKUP(K3,'出場一覧'!$A:$I,5),"")</f>
        <v>日大三</v>
      </c>
      <c r="N4" s="487" t="s">
        <v>337</v>
      </c>
      <c r="O4" s="187"/>
    </row>
    <row r="5" spans="1:15" s="188" customFormat="1" ht="16.5" customHeight="1">
      <c r="A5" s="183"/>
      <c r="B5" s="486"/>
      <c r="C5" s="190" t="str">
        <f>_xlfn.IFERROR(VLOOKUP(A3,'出場一覧'!$A:$I,4),"")</f>
        <v>北関東</v>
      </c>
      <c r="D5" s="487"/>
      <c r="E5" s="187"/>
      <c r="F5" s="183"/>
      <c r="G5" s="486"/>
      <c r="H5" s="190" t="str">
        <f>_xlfn.IFERROR(VLOOKUP(F3,'出場一覧'!$A:$I,4),"")</f>
        <v>北信越</v>
      </c>
      <c r="I5" s="487"/>
      <c r="J5" s="187"/>
      <c r="K5" s="183"/>
      <c r="L5" s="486"/>
      <c r="M5" s="190" t="str">
        <f>_xlfn.IFERROR(VLOOKUP(K3,'出場一覧'!$A:$I,4),"")</f>
        <v>東京</v>
      </c>
      <c r="N5" s="487"/>
      <c r="O5" s="187"/>
    </row>
    <row r="6" spans="1:15" s="188" customFormat="1" ht="16.5" customHeight="1">
      <c r="A6" s="183"/>
      <c r="B6" s="191"/>
      <c r="C6" s="186" t="s">
        <v>338</v>
      </c>
      <c r="D6" s="192"/>
      <c r="E6" s="187"/>
      <c r="F6" s="183"/>
      <c r="G6" s="191"/>
      <c r="H6" s="186" t="s">
        <v>338</v>
      </c>
      <c r="I6" s="192"/>
      <c r="J6" s="187"/>
      <c r="K6" s="183"/>
      <c r="L6" s="191"/>
      <c r="M6" s="186" t="s">
        <v>338</v>
      </c>
      <c r="N6" s="192"/>
      <c r="O6" s="187"/>
    </row>
    <row r="7" spans="1:15" s="188" customFormat="1" ht="16.5" customHeight="1">
      <c r="A7" s="183">
        <v>3</v>
      </c>
      <c r="B7" s="184" t="s">
        <v>335</v>
      </c>
      <c r="C7" s="185" t="str">
        <f>_xlfn.IFERROR(VLOOKUP(A7,'出場一覧'!$A:$I,2),"")</f>
        <v>加藤　博夢</v>
      </c>
      <c r="D7" s="186" t="str">
        <f>_xlfn.IFERROR(VLOOKUP(A7,'出場一覧'!$A:$I,3),"")</f>
        <v>②</v>
      </c>
      <c r="E7" s="187"/>
      <c r="F7" s="183">
        <v>5</v>
      </c>
      <c r="G7" s="184" t="s">
        <v>335</v>
      </c>
      <c r="H7" s="185" t="str">
        <f>_xlfn.IFERROR(VLOOKUP(F7,'出場一覧'!$A:$I,2),"")</f>
        <v>庄司　瑠音</v>
      </c>
      <c r="I7" s="186" t="str">
        <f>_xlfn.IFERROR(VLOOKUP(F7,'出場一覧'!$A:$I,3),"")</f>
        <v>②</v>
      </c>
      <c r="J7" s="187"/>
      <c r="K7" s="183">
        <v>9</v>
      </c>
      <c r="L7" s="184" t="s">
        <v>335</v>
      </c>
      <c r="M7" s="185" t="str">
        <f>_xlfn.IFERROR(VLOOKUP(K7,'出場一覧'!$A:$I,2),"")</f>
        <v>藤林　亮太</v>
      </c>
      <c r="N7" s="186" t="str">
        <f>_xlfn.IFERROR(VLOOKUP(K7,'出場一覧'!$A:$I,3),"")</f>
        <v>①</v>
      </c>
      <c r="O7" s="187"/>
    </row>
    <row r="8" spans="1:15" s="188" customFormat="1" ht="16.5" customHeight="1">
      <c r="A8" s="183"/>
      <c r="B8" s="486" t="s">
        <v>339</v>
      </c>
      <c r="C8" s="185" t="str">
        <f>_xlfn.IFERROR(VLOOKUP(A7,'出場一覧'!$A:$I,5),"")</f>
        <v>岡山理大附</v>
      </c>
      <c r="D8" s="487" t="s">
        <v>337</v>
      </c>
      <c r="E8" s="187"/>
      <c r="F8" s="183"/>
      <c r="G8" s="486" t="s">
        <v>336</v>
      </c>
      <c r="H8" s="185" t="str">
        <f>_xlfn.IFERROR(VLOOKUP(F7,'出場一覧'!$A:$I,5),"")</f>
        <v>東陵</v>
      </c>
      <c r="I8" s="487" t="s">
        <v>337</v>
      </c>
      <c r="J8" s="187"/>
      <c r="K8" s="183"/>
      <c r="L8" s="486" t="s">
        <v>336</v>
      </c>
      <c r="M8" s="185" t="str">
        <f>_xlfn.IFERROR(VLOOKUP(K7,'出場一覧'!$A:$I,5),"")</f>
        <v>京都外大西</v>
      </c>
      <c r="N8" s="487" t="s">
        <v>340</v>
      </c>
      <c r="O8" s="187"/>
    </row>
    <row r="9" spans="1:15" s="188" customFormat="1" ht="16.5" customHeight="1">
      <c r="A9" s="183"/>
      <c r="B9" s="486"/>
      <c r="C9" s="190" t="str">
        <f>_xlfn.IFERROR(VLOOKUP(A7,'出場一覧'!$A:$I,4),"")</f>
        <v>中国</v>
      </c>
      <c r="D9" s="487"/>
      <c r="E9" s="187"/>
      <c r="F9" s="183"/>
      <c r="G9" s="486"/>
      <c r="H9" s="190" t="str">
        <f>_xlfn.IFERROR(VLOOKUP(F7,'出場一覧'!$A:$I,4),"")</f>
        <v>東北</v>
      </c>
      <c r="I9" s="487"/>
      <c r="J9" s="187"/>
      <c r="K9" s="183"/>
      <c r="L9" s="486"/>
      <c r="M9" s="190" t="str">
        <f>_xlfn.IFERROR(VLOOKUP(K7,'出場一覧'!$A:$I,4),"")</f>
        <v>近畿</v>
      </c>
      <c r="N9" s="487"/>
      <c r="O9" s="187"/>
    </row>
    <row r="10" spans="1:15" s="188" customFormat="1" ht="16.5" customHeight="1">
      <c r="A10" s="193"/>
      <c r="B10" s="194"/>
      <c r="C10" s="194"/>
      <c r="D10" s="194"/>
      <c r="E10" s="195"/>
      <c r="F10" s="193"/>
      <c r="G10" s="194"/>
      <c r="H10" s="194"/>
      <c r="I10" s="194"/>
      <c r="J10" s="195"/>
      <c r="K10" s="193"/>
      <c r="L10" s="194"/>
      <c r="M10" s="194"/>
      <c r="N10" s="194"/>
      <c r="O10" s="195"/>
    </row>
    <row r="11" spans="1:15" ht="16.5" customHeight="1">
      <c r="A11" s="488" t="s">
        <v>333</v>
      </c>
      <c r="B11" s="489"/>
      <c r="C11" s="492" t="s">
        <v>334</v>
      </c>
      <c r="D11" s="492"/>
      <c r="E11" s="493"/>
      <c r="F11" s="488" t="s">
        <v>341</v>
      </c>
      <c r="G11" s="489"/>
      <c r="H11" s="492" t="s">
        <v>342</v>
      </c>
      <c r="I11" s="492"/>
      <c r="J11" s="493"/>
      <c r="K11" s="488" t="s">
        <v>333</v>
      </c>
      <c r="L11" s="489"/>
      <c r="M11" s="492" t="s">
        <v>334</v>
      </c>
      <c r="N11" s="492"/>
      <c r="O11" s="493"/>
    </row>
    <row r="12" spans="1:15" ht="16.5" customHeight="1">
      <c r="A12" s="490"/>
      <c r="B12" s="491"/>
      <c r="C12" s="494"/>
      <c r="D12" s="494"/>
      <c r="E12" s="495"/>
      <c r="F12" s="490"/>
      <c r="G12" s="491"/>
      <c r="H12" s="494"/>
      <c r="I12" s="494"/>
      <c r="J12" s="495"/>
      <c r="K12" s="490"/>
      <c r="L12" s="491"/>
      <c r="M12" s="494"/>
      <c r="N12" s="494"/>
      <c r="O12" s="495"/>
    </row>
    <row r="13" spans="1:15" s="188" customFormat="1" ht="16.5" customHeight="1">
      <c r="A13" s="183">
        <v>10</v>
      </c>
      <c r="B13" s="184" t="s">
        <v>335</v>
      </c>
      <c r="C13" s="185" t="str">
        <f>_xlfn.IFERROR(VLOOKUP(A13,'出場一覧'!$A:$I,2),"")</f>
        <v>赤西　大樹</v>
      </c>
      <c r="D13" s="186" t="str">
        <f>_xlfn.IFERROR(VLOOKUP(A13,'出場一覧'!$A:$I,3),"")</f>
        <v>①</v>
      </c>
      <c r="E13" s="187"/>
      <c r="F13" s="183">
        <v>14</v>
      </c>
      <c r="G13" s="184" t="s">
        <v>343</v>
      </c>
      <c r="H13" s="185" t="str">
        <f>_xlfn.IFERROR(VLOOKUP(F13,'出場一覧'!$A:$I,2),"")</f>
        <v>米田　圭佑</v>
      </c>
      <c r="I13" s="186" t="str">
        <f>_xlfn.IFERROR(VLOOKUP(F13,'出場一覧'!$A:$I,3),"")</f>
        <v>②</v>
      </c>
      <c r="J13" s="187"/>
      <c r="K13" s="183">
        <v>16</v>
      </c>
      <c r="L13" s="184" t="s">
        <v>335</v>
      </c>
      <c r="M13" s="185" t="str">
        <f>_xlfn.IFERROR(VLOOKUP(K13,'出場一覧'!$A:$I,2),"")</f>
        <v>杉本　佳加</v>
      </c>
      <c r="N13" s="186" t="str">
        <f>_xlfn.IFERROR(VLOOKUP(K13,'出場一覧'!$A:$I,3),"")</f>
        <v>②</v>
      </c>
      <c r="O13" s="187"/>
    </row>
    <row r="14" spans="1:15" s="188" customFormat="1" ht="16.5" customHeight="1">
      <c r="A14" s="189"/>
      <c r="B14" s="486" t="s">
        <v>339</v>
      </c>
      <c r="C14" s="185" t="str">
        <f>_xlfn.IFERROR(VLOOKUP(A13,'出場一覧'!$A:$I,5),"")</f>
        <v>慶應義塾</v>
      </c>
      <c r="D14" s="487" t="s">
        <v>337</v>
      </c>
      <c r="E14" s="187"/>
      <c r="F14" s="189"/>
      <c r="G14" s="486" t="s">
        <v>339</v>
      </c>
      <c r="H14" s="185" t="str">
        <f>_xlfn.IFERROR(VLOOKUP(F13,'出場一覧'!$A:$I,5),"")</f>
        <v>法政二</v>
      </c>
      <c r="I14" s="487" t="s">
        <v>344</v>
      </c>
      <c r="J14" s="187"/>
      <c r="K14" s="189"/>
      <c r="L14" s="486" t="s">
        <v>345</v>
      </c>
      <c r="M14" s="185" t="str">
        <f>_xlfn.IFERROR(VLOOKUP(K13,'出場一覧'!$A:$I,5),"")</f>
        <v>松商学園</v>
      </c>
      <c r="N14" s="487" t="s">
        <v>337</v>
      </c>
      <c r="O14" s="187"/>
    </row>
    <row r="15" spans="1:15" s="188" customFormat="1" ht="16.5" customHeight="1">
      <c r="A15" s="183"/>
      <c r="B15" s="486"/>
      <c r="C15" s="190" t="str">
        <f>_xlfn.IFERROR(VLOOKUP(A13,'出場一覧'!$A:$I,4),"")</f>
        <v>南関東</v>
      </c>
      <c r="D15" s="487"/>
      <c r="E15" s="187"/>
      <c r="F15" s="183"/>
      <c r="G15" s="486"/>
      <c r="H15" s="190" t="str">
        <f>_xlfn.IFERROR(VLOOKUP(F13,'出場一覧'!$A:$I,4),"")</f>
        <v>南関東</v>
      </c>
      <c r="I15" s="487"/>
      <c r="J15" s="187"/>
      <c r="K15" s="183"/>
      <c r="L15" s="486"/>
      <c r="M15" s="190" t="str">
        <f>_xlfn.IFERROR(VLOOKUP(K13,'出場一覧'!$A:$I,4),"")</f>
        <v>北信越</v>
      </c>
      <c r="N15" s="487"/>
      <c r="O15" s="187"/>
    </row>
    <row r="16" spans="1:15" s="188" customFormat="1" ht="16.5" customHeight="1">
      <c r="A16" s="183"/>
      <c r="B16" s="191"/>
      <c r="C16" s="186" t="s">
        <v>346</v>
      </c>
      <c r="D16" s="192"/>
      <c r="E16" s="187"/>
      <c r="F16" s="183"/>
      <c r="G16" s="191"/>
      <c r="H16" s="186" t="s">
        <v>338</v>
      </c>
      <c r="I16" s="192"/>
      <c r="J16" s="187"/>
      <c r="K16" s="183"/>
      <c r="L16" s="191"/>
      <c r="M16" s="186" t="s">
        <v>347</v>
      </c>
      <c r="N16" s="192"/>
      <c r="O16" s="187"/>
    </row>
    <row r="17" spans="1:15" s="188" customFormat="1" ht="16.5" customHeight="1">
      <c r="A17" s="183">
        <v>11</v>
      </c>
      <c r="B17" s="184" t="s">
        <v>335</v>
      </c>
      <c r="C17" s="185" t="str">
        <f>_xlfn.IFERROR(VLOOKUP(A17,'出場一覧'!$A:$I,2),"")</f>
        <v>三上　翔平</v>
      </c>
      <c r="D17" s="186" t="str">
        <f>_xlfn.IFERROR(VLOOKUP(A17,'出場一覧'!$A:$I,3),"")</f>
        <v>②</v>
      </c>
      <c r="E17" s="187"/>
      <c r="F17" s="183">
        <v>15</v>
      </c>
      <c r="G17" s="184" t="s">
        <v>335</v>
      </c>
      <c r="H17" s="185" t="str">
        <f>_xlfn.IFERROR(VLOOKUP(F17,'出場一覧'!$A:$I,2),"")</f>
        <v>深津　斗邦</v>
      </c>
      <c r="I17" s="186" t="str">
        <f>_xlfn.IFERROR(VLOOKUP(F17,'出場一覧'!$A:$I,3),"")</f>
        <v>②</v>
      </c>
      <c r="J17" s="187"/>
      <c r="K17" s="183">
        <v>17</v>
      </c>
      <c r="L17" s="184" t="s">
        <v>343</v>
      </c>
      <c r="M17" s="185" t="str">
        <f>_xlfn.IFERROR(VLOOKUP(K17,'出場一覧'!$A:$I,2),"")</f>
        <v>立川　伊織</v>
      </c>
      <c r="N17" s="186" t="str">
        <f>_xlfn.IFERROR(VLOOKUP(K17,'出場一覧'!$A:$I,3),"")</f>
        <v>②</v>
      </c>
      <c r="O17" s="187"/>
    </row>
    <row r="18" spans="1:15" s="188" customFormat="1" ht="16.5" customHeight="1">
      <c r="A18" s="183"/>
      <c r="B18" s="486" t="s">
        <v>339</v>
      </c>
      <c r="C18" s="185" t="str">
        <f>_xlfn.IFERROR(VLOOKUP(A17,'出場一覧'!$A:$I,5),"")</f>
        <v>北海</v>
      </c>
      <c r="D18" s="487" t="s">
        <v>337</v>
      </c>
      <c r="E18" s="187"/>
      <c r="F18" s="183"/>
      <c r="G18" s="486" t="s">
        <v>336</v>
      </c>
      <c r="H18" s="185" t="str">
        <f>_xlfn.IFERROR(VLOOKUP(F17,'出場一覧'!$A:$I,5),"")</f>
        <v>日大三島</v>
      </c>
      <c r="I18" s="487" t="s">
        <v>340</v>
      </c>
      <c r="J18" s="187"/>
      <c r="K18" s="183"/>
      <c r="L18" s="486" t="s">
        <v>336</v>
      </c>
      <c r="M18" s="185" t="str">
        <f>_xlfn.IFERROR(VLOOKUP(K17,'出場一覧'!$A:$I,5),"")</f>
        <v>京華</v>
      </c>
      <c r="N18" s="487" t="s">
        <v>340</v>
      </c>
      <c r="O18" s="187"/>
    </row>
    <row r="19" spans="1:15" s="188" customFormat="1" ht="16.5" customHeight="1">
      <c r="A19" s="183"/>
      <c r="B19" s="486"/>
      <c r="C19" s="190" t="str">
        <f>_xlfn.IFERROR(VLOOKUP(A17,'出場一覧'!$A:$I,4),"")</f>
        <v>北海道</v>
      </c>
      <c r="D19" s="487"/>
      <c r="E19" s="187"/>
      <c r="F19" s="183"/>
      <c r="G19" s="486"/>
      <c r="H19" s="190" t="str">
        <f>_xlfn.IFERROR(VLOOKUP(F17,'出場一覧'!$A:$I,4),"")</f>
        <v>東海</v>
      </c>
      <c r="I19" s="487"/>
      <c r="J19" s="187"/>
      <c r="K19" s="183"/>
      <c r="L19" s="486"/>
      <c r="M19" s="190" t="str">
        <f>_xlfn.IFERROR(VLOOKUP(K17,'出場一覧'!$A:$I,4),"")</f>
        <v>東京</v>
      </c>
      <c r="N19" s="487"/>
      <c r="O19" s="187"/>
    </row>
    <row r="20" spans="1:15" s="188" customFormat="1" ht="16.5" customHeight="1">
      <c r="A20" s="193"/>
      <c r="B20" s="194"/>
      <c r="C20" s="194"/>
      <c r="D20" s="194"/>
      <c r="E20" s="195"/>
      <c r="F20" s="193"/>
      <c r="G20" s="194"/>
      <c r="H20" s="194"/>
      <c r="I20" s="194"/>
      <c r="J20" s="195"/>
      <c r="K20" s="193"/>
      <c r="L20" s="194"/>
      <c r="M20" s="194"/>
      <c r="N20" s="194"/>
      <c r="O20" s="195"/>
    </row>
    <row r="21" spans="1:15" ht="16.5" customHeight="1">
      <c r="A21" s="488" t="s">
        <v>333</v>
      </c>
      <c r="B21" s="489"/>
      <c r="C21" s="492" t="s">
        <v>334</v>
      </c>
      <c r="D21" s="492"/>
      <c r="E21" s="493"/>
      <c r="F21" s="488" t="s">
        <v>333</v>
      </c>
      <c r="G21" s="489"/>
      <c r="H21" s="492" t="s">
        <v>334</v>
      </c>
      <c r="I21" s="492"/>
      <c r="J21" s="493"/>
      <c r="K21" s="488" t="s">
        <v>341</v>
      </c>
      <c r="L21" s="489"/>
      <c r="M21" s="492" t="s">
        <v>342</v>
      </c>
      <c r="N21" s="492"/>
      <c r="O21" s="493"/>
    </row>
    <row r="22" spans="1:15" ht="16.5" customHeight="1">
      <c r="A22" s="490"/>
      <c r="B22" s="491"/>
      <c r="C22" s="494"/>
      <c r="D22" s="494"/>
      <c r="E22" s="495"/>
      <c r="F22" s="490"/>
      <c r="G22" s="491"/>
      <c r="H22" s="494"/>
      <c r="I22" s="494"/>
      <c r="J22" s="495"/>
      <c r="K22" s="490"/>
      <c r="L22" s="491"/>
      <c r="M22" s="494"/>
      <c r="N22" s="494"/>
      <c r="O22" s="495"/>
    </row>
    <row r="23" spans="1:15" s="188" customFormat="1" ht="16.5" customHeight="1">
      <c r="A23" s="183">
        <v>20</v>
      </c>
      <c r="B23" s="184" t="s">
        <v>343</v>
      </c>
      <c r="C23" s="185" t="str">
        <f>_xlfn.IFERROR(VLOOKUP(A23,'出場一覧'!$A:$I,2),"")</f>
        <v>宮永　竜聖</v>
      </c>
      <c r="D23" s="186" t="str">
        <f>_xlfn.IFERROR(VLOOKUP(A23,'出場一覧'!$A:$I,3),"")</f>
        <v>②</v>
      </c>
      <c r="E23" s="187"/>
      <c r="F23" s="183">
        <v>22</v>
      </c>
      <c r="G23" s="184" t="s">
        <v>343</v>
      </c>
      <c r="H23" s="185" t="str">
        <f>_xlfn.IFERROR(VLOOKUP(F23,'出場一覧'!$A:$I,2),"")</f>
        <v>中川　友</v>
      </c>
      <c r="I23" s="186" t="str">
        <f>_xlfn.IFERROR(VLOOKUP(F23,'出場一覧'!$A:$I,3),"")</f>
        <v>①</v>
      </c>
      <c r="J23" s="187"/>
      <c r="K23" s="183">
        <v>26</v>
      </c>
      <c r="L23" s="184" t="s">
        <v>348</v>
      </c>
      <c r="M23" s="185" t="str">
        <f>_xlfn.IFERROR(VLOOKUP(K23,'出場一覧'!$A:$I,2),"")</f>
        <v>斎藤　楓生</v>
      </c>
      <c r="N23" s="186" t="str">
        <f>_xlfn.IFERROR(VLOOKUP(K23,'出場一覧'!$A:$I,3),"")</f>
        <v>②</v>
      </c>
      <c r="O23" s="187"/>
    </row>
    <row r="24" spans="1:15" s="188" customFormat="1" ht="16.5" customHeight="1">
      <c r="A24" s="189"/>
      <c r="B24" s="486" t="s">
        <v>349</v>
      </c>
      <c r="C24" s="185" t="str">
        <f>_xlfn.IFERROR(VLOOKUP(A23,'出場一覧'!$A:$I,5),"")</f>
        <v>金沢</v>
      </c>
      <c r="D24" s="487" t="s">
        <v>344</v>
      </c>
      <c r="E24" s="187"/>
      <c r="F24" s="189"/>
      <c r="G24" s="486" t="s">
        <v>345</v>
      </c>
      <c r="H24" s="185" t="str">
        <f>_xlfn.IFERROR(VLOOKUP(F23,'出場一覧'!$A:$I,5),"")</f>
        <v>海星</v>
      </c>
      <c r="I24" s="487" t="s">
        <v>350</v>
      </c>
      <c r="J24" s="187"/>
      <c r="K24" s="189"/>
      <c r="L24" s="486" t="s">
        <v>336</v>
      </c>
      <c r="M24" s="185" t="str">
        <f>_xlfn.IFERROR(VLOOKUP(K23,'出場一覧'!$A:$I,5),"")</f>
        <v>東北学院</v>
      </c>
      <c r="N24" s="487" t="s">
        <v>337</v>
      </c>
      <c r="O24" s="187"/>
    </row>
    <row r="25" spans="1:15" s="188" customFormat="1" ht="16.5" customHeight="1">
      <c r="A25" s="183"/>
      <c r="B25" s="486"/>
      <c r="C25" s="190" t="str">
        <f>_xlfn.IFERROR(VLOOKUP(A23,'出場一覧'!$A:$I,4),"")</f>
        <v>北信越</v>
      </c>
      <c r="D25" s="487"/>
      <c r="E25" s="187"/>
      <c r="F25" s="183"/>
      <c r="G25" s="486"/>
      <c r="H25" s="190" t="str">
        <f>_xlfn.IFERROR(VLOOKUP(F23,'出場一覧'!$A:$I,4),"")</f>
        <v>九州</v>
      </c>
      <c r="I25" s="487"/>
      <c r="J25" s="187"/>
      <c r="K25" s="183"/>
      <c r="L25" s="486"/>
      <c r="M25" s="190" t="str">
        <f>_xlfn.IFERROR(VLOOKUP(K23,'出場一覧'!$A:$I,4),"")</f>
        <v>東北</v>
      </c>
      <c r="N25" s="487"/>
      <c r="O25" s="187"/>
    </row>
    <row r="26" spans="1:15" s="188" customFormat="1" ht="16.5" customHeight="1">
      <c r="A26" s="183"/>
      <c r="B26" s="191"/>
      <c r="C26" s="186" t="s">
        <v>351</v>
      </c>
      <c r="D26" s="192"/>
      <c r="E26" s="187"/>
      <c r="F26" s="183"/>
      <c r="G26" s="191"/>
      <c r="H26" s="186" t="s">
        <v>338</v>
      </c>
      <c r="I26" s="192"/>
      <c r="J26" s="187"/>
      <c r="K26" s="183"/>
      <c r="L26" s="191"/>
      <c r="M26" s="186" t="s">
        <v>338</v>
      </c>
      <c r="N26" s="192"/>
      <c r="O26" s="187"/>
    </row>
    <row r="27" spans="1:15" s="188" customFormat="1" ht="16.5" customHeight="1">
      <c r="A27" s="183">
        <v>21</v>
      </c>
      <c r="B27" s="184" t="s">
        <v>335</v>
      </c>
      <c r="C27" s="185" t="str">
        <f>_xlfn.IFERROR(VLOOKUP(A27,'出場一覧'!$A:$I,2),"")</f>
        <v>五味　一貴</v>
      </c>
      <c r="D27" s="186" t="str">
        <f>_xlfn.IFERROR(VLOOKUP(A27,'出場一覧'!$A:$I,3),"")</f>
        <v>②</v>
      </c>
      <c r="E27" s="187"/>
      <c r="F27" s="183">
        <v>23</v>
      </c>
      <c r="G27" s="184" t="s">
        <v>335</v>
      </c>
      <c r="H27" s="185" t="str">
        <f>_xlfn.IFERROR(VLOOKUP(F27,'出場一覧'!$A:$I,2),"")</f>
        <v>山田　知宙</v>
      </c>
      <c r="I27" s="186" t="str">
        <f>_xlfn.IFERROR(VLOOKUP(F27,'出場一覧'!$A:$I,3),"")</f>
        <v>②</v>
      </c>
      <c r="J27" s="187"/>
      <c r="K27" s="183">
        <v>27</v>
      </c>
      <c r="L27" s="184" t="s">
        <v>335</v>
      </c>
      <c r="M27" s="185" t="str">
        <f>_xlfn.IFERROR(VLOOKUP(K27,'出場一覧'!$A:$I,2),"")</f>
        <v>橋田　涼平</v>
      </c>
      <c r="N27" s="186" t="str">
        <f>_xlfn.IFERROR(VLOOKUP(K27,'出場一覧'!$A:$I,3),"")</f>
        <v>①</v>
      </c>
      <c r="O27" s="187"/>
    </row>
    <row r="28" spans="1:15" s="188" customFormat="1" ht="16.5" customHeight="1">
      <c r="A28" s="183"/>
      <c r="B28" s="486" t="s">
        <v>336</v>
      </c>
      <c r="C28" s="185" t="str">
        <f>_xlfn.IFERROR(VLOOKUP(A27,'出場一覧'!$A:$I,5),"")</f>
        <v>日大山形</v>
      </c>
      <c r="D28" s="487" t="s">
        <v>337</v>
      </c>
      <c r="E28" s="187"/>
      <c r="F28" s="183"/>
      <c r="G28" s="486" t="s">
        <v>352</v>
      </c>
      <c r="H28" s="185" t="str">
        <f>_xlfn.IFERROR(VLOOKUP(F27,'出場一覧'!$A:$I,5),"")</f>
        <v>名経大市邨</v>
      </c>
      <c r="I28" s="487" t="s">
        <v>337</v>
      </c>
      <c r="J28" s="187"/>
      <c r="K28" s="183"/>
      <c r="L28" s="486" t="s">
        <v>336</v>
      </c>
      <c r="M28" s="185" t="str">
        <f>_xlfn.IFERROR(VLOOKUP(K27,'出場一覧'!$A:$I,5),"")</f>
        <v>岡山理大附</v>
      </c>
      <c r="N28" s="487" t="s">
        <v>337</v>
      </c>
      <c r="O28" s="187"/>
    </row>
    <row r="29" spans="1:15" s="188" customFormat="1" ht="16.5" customHeight="1">
      <c r="A29" s="183"/>
      <c r="B29" s="486"/>
      <c r="C29" s="190" t="str">
        <f>_xlfn.IFERROR(VLOOKUP(A27,'出場一覧'!$A:$I,4),"")</f>
        <v>東北</v>
      </c>
      <c r="D29" s="487"/>
      <c r="E29" s="187"/>
      <c r="F29" s="183"/>
      <c r="G29" s="486"/>
      <c r="H29" s="190" t="str">
        <f>_xlfn.IFERROR(VLOOKUP(F27,'出場一覧'!$A:$I,4),"")</f>
        <v>東海</v>
      </c>
      <c r="I29" s="487"/>
      <c r="J29" s="187"/>
      <c r="K29" s="183"/>
      <c r="L29" s="486"/>
      <c r="M29" s="190" t="str">
        <f>_xlfn.IFERROR(VLOOKUP(K27,'出場一覧'!$A:$I,4),"")</f>
        <v>中国</v>
      </c>
      <c r="N29" s="487"/>
      <c r="O29" s="187"/>
    </row>
    <row r="30" spans="1:15" s="188" customFormat="1" ht="16.5" customHeight="1">
      <c r="A30" s="193"/>
      <c r="B30" s="194"/>
      <c r="C30" s="194"/>
      <c r="D30" s="194"/>
      <c r="E30" s="195"/>
      <c r="F30" s="193"/>
      <c r="G30" s="194"/>
      <c r="H30" s="194"/>
      <c r="I30" s="194"/>
      <c r="J30" s="195"/>
      <c r="K30" s="193"/>
      <c r="L30" s="194"/>
      <c r="M30" s="194"/>
      <c r="N30" s="194"/>
      <c r="O30" s="195"/>
    </row>
    <row r="31" spans="1:15" ht="16.5" customHeight="1">
      <c r="A31" s="488" t="s">
        <v>333</v>
      </c>
      <c r="B31" s="489"/>
      <c r="C31" s="492" t="s">
        <v>334</v>
      </c>
      <c r="D31" s="492"/>
      <c r="E31" s="493"/>
      <c r="F31" s="488" t="s">
        <v>333</v>
      </c>
      <c r="G31" s="489"/>
      <c r="H31" s="492" t="s">
        <v>334</v>
      </c>
      <c r="I31" s="492"/>
      <c r="J31" s="493"/>
      <c r="K31" s="488" t="s">
        <v>333</v>
      </c>
      <c r="L31" s="489"/>
      <c r="M31" s="492" t="s">
        <v>334</v>
      </c>
      <c r="N31" s="492"/>
      <c r="O31" s="493"/>
    </row>
    <row r="32" spans="1:15" ht="16.5" customHeight="1">
      <c r="A32" s="490"/>
      <c r="B32" s="491"/>
      <c r="C32" s="494"/>
      <c r="D32" s="494"/>
      <c r="E32" s="495"/>
      <c r="F32" s="490"/>
      <c r="G32" s="491"/>
      <c r="H32" s="494"/>
      <c r="I32" s="494"/>
      <c r="J32" s="495"/>
      <c r="K32" s="490"/>
      <c r="L32" s="491"/>
      <c r="M32" s="494"/>
      <c r="N32" s="494"/>
      <c r="O32" s="495"/>
    </row>
    <row r="33" spans="1:15" s="188" customFormat="1" ht="16.5" customHeight="1">
      <c r="A33" s="183">
        <v>28</v>
      </c>
      <c r="B33" s="184" t="s">
        <v>335</v>
      </c>
      <c r="C33" s="185" t="str">
        <f>_xlfn.IFERROR(VLOOKUP(A33,'出場一覧'!$A:$I,2),"")</f>
        <v>横田　昂大</v>
      </c>
      <c r="D33" s="186" t="str">
        <f>_xlfn.IFERROR(VLOOKUP(A33,'出場一覧'!$A:$I,3),"")</f>
        <v>②</v>
      </c>
      <c r="E33" s="187"/>
      <c r="F33" s="183">
        <v>32</v>
      </c>
      <c r="G33" s="184" t="s">
        <v>353</v>
      </c>
      <c r="H33" s="185" t="str">
        <f>_xlfn.IFERROR(VLOOKUP(F33,'出場一覧'!$A:$I,2),"")</f>
        <v>藤浪　巧</v>
      </c>
      <c r="I33" s="186" t="str">
        <f>_xlfn.IFERROR(VLOOKUP(F33,'出場一覧'!$A:$I,3),"")</f>
        <v>②</v>
      </c>
      <c r="J33" s="187"/>
      <c r="K33" s="183">
        <v>34</v>
      </c>
      <c r="L33" s="184" t="s">
        <v>354</v>
      </c>
      <c r="M33" s="185" t="str">
        <f>_xlfn.IFERROR(VLOOKUP(K33,'出場一覧'!$A:$I,2),"")</f>
        <v>斎藤　聖</v>
      </c>
      <c r="N33" s="186" t="str">
        <f>_xlfn.IFERROR(VLOOKUP(K33,'出場一覧'!$A:$I,3),"")</f>
        <v>②</v>
      </c>
      <c r="O33" s="187"/>
    </row>
    <row r="34" spans="1:15" s="188" customFormat="1" ht="16.5" customHeight="1">
      <c r="A34" s="189"/>
      <c r="B34" s="486" t="s">
        <v>355</v>
      </c>
      <c r="C34" s="185" t="str">
        <f>_xlfn.IFERROR(VLOOKUP(A33,'出場一覧'!$A:$I,5),"")</f>
        <v>松商学園</v>
      </c>
      <c r="D34" s="487" t="s">
        <v>337</v>
      </c>
      <c r="E34" s="187"/>
      <c r="F34" s="189"/>
      <c r="G34" s="486" t="s">
        <v>336</v>
      </c>
      <c r="H34" s="185" t="str">
        <f>_xlfn.IFERROR(VLOOKUP(F33,'出場一覧'!$A:$I,5),"")</f>
        <v>海星</v>
      </c>
      <c r="I34" s="487" t="s">
        <v>337</v>
      </c>
      <c r="J34" s="187"/>
      <c r="K34" s="189"/>
      <c r="L34" s="486" t="s">
        <v>336</v>
      </c>
      <c r="M34" s="185" t="str">
        <f>_xlfn.IFERROR(VLOOKUP(K33,'出場一覧'!$A:$I,5),"")</f>
        <v>駿台甲府</v>
      </c>
      <c r="N34" s="487" t="s">
        <v>337</v>
      </c>
      <c r="O34" s="187"/>
    </row>
    <row r="35" spans="1:15" s="188" customFormat="1" ht="16.5" customHeight="1">
      <c r="A35" s="183"/>
      <c r="B35" s="486"/>
      <c r="C35" s="190" t="str">
        <f>_xlfn.IFERROR(VLOOKUP(A33,'出場一覧'!$A:$I,4),"")</f>
        <v>北信越</v>
      </c>
      <c r="D35" s="487"/>
      <c r="E35" s="187"/>
      <c r="F35" s="183"/>
      <c r="G35" s="486"/>
      <c r="H35" s="190" t="str">
        <f>_xlfn.IFERROR(VLOOKUP(F33,'出場一覧'!$A:$I,4),"")</f>
        <v>九州</v>
      </c>
      <c r="I35" s="487"/>
      <c r="J35" s="187"/>
      <c r="K35" s="183"/>
      <c r="L35" s="486"/>
      <c r="M35" s="190" t="str">
        <f>_xlfn.IFERROR(VLOOKUP(K33,'出場一覧'!$A:$I,4),"")</f>
        <v>北関東</v>
      </c>
      <c r="N35" s="487"/>
      <c r="O35" s="187"/>
    </row>
    <row r="36" spans="1:15" s="188" customFormat="1" ht="16.5" customHeight="1">
      <c r="A36" s="183"/>
      <c r="B36" s="191"/>
      <c r="C36" s="186" t="s">
        <v>356</v>
      </c>
      <c r="D36" s="192"/>
      <c r="E36" s="187"/>
      <c r="F36" s="183"/>
      <c r="G36" s="191"/>
      <c r="H36" s="186" t="s">
        <v>338</v>
      </c>
      <c r="I36" s="192"/>
      <c r="J36" s="187"/>
      <c r="K36" s="183"/>
      <c r="L36" s="191"/>
      <c r="M36" s="186" t="s">
        <v>356</v>
      </c>
      <c r="N36" s="192"/>
      <c r="O36" s="187"/>
    </row>
    <row r="37" spans="1:15" s="188" customFormat="1" ht="16.5" customHeight="1">
      <c r="A37" s="183">
        <v>29</v>
      </c>
      <c r="B37" s="184" t="s">
        <v>357</v>
      </c>
      <c r="C37" s="185" t="str">
        <f>_xlfn.IFERROR(VLOOKUP(A37,'出場一覧'!$A:$I,2),"")</f>
        <v>高間　一晟</v>
      </c>
      <c r="D37" s="186" t="str">
        <f>_xlfn.IFERROR(VLOOKUP(A37,'出場一覧'!$A:$I,3),"")</f>
        <v>②</v>
      </c>
      <c r="E37" s="187"/>
      <c r="F37" s="183">
        <v>33</v>
      </c>
      <c r="G37" s="184" t="s">
        <v>335</v>
      </c>
      <c r="H37" s="185" t="str">
        <f>_xlfn.IFERROR(VLOOKUP(F37,'出場一覧'!$A:$I,2),"")</f>
        <v>渡辺　匠</v>
      </c>
      <c r="I37" s="186" t="str">
        <f>_xlfn.IFERROR(VLOOKUP(F37,'出場一覧'!$A:$I,3),"")</f>
        <v>②</v>
      </c>
      <c r="J37" s="187"/>
      <c r="K37" s="183">
        <v>35</v>
      </c>
      <c r="L37" s="184" t="s">
        <v>335</v>
      </c>
      <c r="M37" s="185" t="str">
        <f>_xlfn.IFERROR(VLOOKUP(K37,'出場一覧'!$A:$I,2),"")</f>
        <v>定政　糾流</v>
      </c>
      <c r="N37" s="186" t="str">
        <f>_xlfn.IFERROR(VLOOKUP(K37,'出場一覧'!$A:$I,3),"")</f>
        <v>②</v>
      </c>
      <c r="O37" s="187"/>
    </row>
    <row r="38" spans="1:15" s="188" customFormat="1" ht="16.5" customHeight="1">
      <c r="A38" s="183"/>
      <c r="B38" s="486" t="s">
        <v>355</v>
      </c>
      <c r="C38" s="185" t="str">
        <f>_xlfn.IFERROR(VLOOKUP(A37,'出場一覧'!$A:$I,5),"")</f>
        <v>名経大市邨</v>
      </c>
      <c r="D38" s="487" t="s">
        <v>358</v>
      </c>
      <c r="E38" s="187"/>
      <c r="F38" s="183"/>
      <c r="G38" s="486" t="s">
        <v>336</v>
      </c>
      <c r="H38" s="185" t="str">
        <f>_xlfn.IFERROR(VLOOKUP(F37,'出場一覧'!$A:$I,5),"")</f>
        <v>京華</v>
      </c>
      <c r="I38" s="487" t="s">
        <v>337</v>
      </c>
      <c r="J38" s="187"/>
      <c r="K38" s="183"/>
      <c r="L38" s="486" t="s">
        <v>336</v>
      </c>
      <c r="M38" s="185" t="str">
        <f>_xlfn.IFERROR(VLOOKUP(K37,'出場一覧'!$A:$I,5),"")</f>
        <v>旭川実業</v>
      </c>
      <c r="N38" s="487" t="s">
        <v>337</v>
      </c>
      <c r="O38" s="187"/>
    </row>
    <row r="39" spans="1:15" s="188" customFormat="1" ht="16.5" customHeight="1">
      <c r="A39" s="183"/>
      <c r="B39" s="486"/>
      <c r="C39" s="190" t="str">
        <f>_xlfn.IFERROR(VLOOKUP(A37,'出場一覧'!$A:$I,4),"")</f>
        <v>東海</v>
      </c>
      <c r="D39" s="487"/>
      <c r="E39" s="187"/>
      <c r="F39" s="183"/>
      <c r="G39" s="486"/>
      <c r="H39" s="190" t="str">
        <f>_xlfn.IFERROR(VLOOKUP(F37,'出場一覧'!$A:$I,4),"")</f>
        <v>東京</v>
      </c>
      <c r="I39" s="487"/>
      <c r="J39" s="187"/>
      <c r="K39" s="183"/>
      <c r="L39" s="486"/>
      <c r="M39" s="190" t="str">
        <f>_xlfn.IFERROR(VLOOKUP(K37,'出場一覧'!$A:$I,4),"")</f>
        <v>北海道</v>
      </c>
      <c r="N39" s="487"/>
      <c r="O39" s="187"/>
    </row>
    <row r="40" spans="1:15" s="188" customFormat="1" ht="16.5" customHeight="1">
      <c r="A40" s="193"/>
      <c r="B40" s="194"/>
      <c r="C40" s="194"/>
      <c r="D40" s="194"/>
      <c r="E40" s="195"/>
      <c r="F40" s="193"/>
      <c r="G40" s="194"/>
      <c r="H40" s="194"/>
      <c r="I40" s="194"/>
      <c r="J40" s="195"/>
      <c r="K40" s="193"/>
      <c r="L40" s="194"/>
      <c r="M40" s="194"/>
      <c r="N40" s="194"/>
      <c r="O40" s="195"/>
    </row>
    <row r="41" spans="1:15" ht="16.5" customHeight="1">
      <c r="A41" s="488" t="s">
        <v>333</v>
      </c>
      <c r="B41" s="489"/>
      <c r="C41" s="492" t="s">
        <v>334</v>
      </c>
      <c r="D41" s="492"/>
      <c r="E41" s="493"/>
      <c r="F41" s="488" t="s">
        <v>333</v>
      </c>
      <c r="G41" s="489"/>
      <c r="H41" s="492" t="s">
        <v>334</v>
      </c>
      <c r="I41" s="492"/>
      <c r="J41" s="493"/>
      <c r="K41" s="488" t="s">
        <v>333</v>
      </c>
      <c r="L41" s="489"/>
      <c r="M41" s="492" t="s">
        <v>359</v>
      </c>
      <c r="N41" s="492"/>
      <c r="O41" s="493"/>
    </row>
    <row r="42" spans="1:15" ht="16.5" customHeight="1">
      <c r="A42" s="490"/>
      <c r="B42" s="491"/>
      <c r="C42" s="494"/>
      <c r="D42" s="494"/>
      <c r="E42" s="495"/>
      <c r="F42" s="490"/>
      <c r="G42" s="491"/>
      <c r="H42" s="494"/>
      <c r="I42" s="494"/>
      <c r="J42" s="495"/>
      <c r="K42" s="490"/>
      <c r="L42" s="491"/>
      <c r="M42" s="494"/>
      <c r="N42" s="494"/>
      <c r="O42" s="495"/>
    </row>
    <row r="43" spans="1:15" ht="16.5" customHeight="1">
      <c r="A43" s="183">
        <v>38</v>
      </c>
      <c r="B43" s="184" t="s">
        <v>335</v>
      </c>
      <c r="C43" s="185" t="str">
        <f>_xlfn.IFERROR(VLOOKUP(A43,'出場一覧'!$A:$I,2),"")</f>
        <v>菅谷　拓郎</v>
      </c>
      <c r="D43" s="186" t="str">
        <f>_xlfn.IFERROR(VLOOKUP(A43,'出場一覧'!$A:$I,3),"")</f>
        <v>②</v>
      </c>
      <c r="E43" s="187"/>
      <c r="F43" s="183">
        <v>40</v>
      </c>
      <c r="G43" s="184" t="s">
        <v>335</v>
      </c>
      <c r="H43" s="185" t="str">
        <f>_xlfn.IFERROR(VLOOKUP(F43,'出場一覧'!$A:$I,2),"")</f>
        <v>手塚　瀬留</v>
      </c>
      <c r="I43" s="186" t="str">
        <f>_xlfn.IFERROR(VLOOKUP(F43,'出場一覧'!$A:$I,3),"")</f>
        <v>②</v>
      </c>
      <c r="J43" s="187"/>
      <c r="K43" s="183">
        <v>44</v>
      </c>
      <c r="L43" s="184" t="s">
        <v>335</v>
      </c>
      <c r="M43" s="185" t="str">
        <f>_xlfn.IFERROR(VLOOKUP(K43,'出場一覧'!$A:$I,2),"")</f>
        <v>衣川　信繁</v>
      </c>
      <c r="N43" s="186" t="str">
        <f>_xlfn.IFERROR(VLOOKUP(K43,'出場一覧'!$A:$I,3),"")</f>
        <v>②</v>
      </c>
      <c r="O43" s="187"/>
    </row>
    <row r="44" spans="1:15" ht="16.5" customHeight="1">
      <c r="A44" s="189"/>
      <c r="B44" s="486" t="s">
        <v>336</v>
      </c>
      <c r="C44" s="185" t="str">
        <f>_xlfn.IFERROR(VLOOKUP(A43,'出場一覧'!$A:$I,5),"")</f>
        <v>慶應義塾</v>
      </c>
      <c r="D44" s="487" t="s">
        <v>337</v>
      </c>
      <c r="E44" s="187"/>
      <c r="F44" s="189"/>
      <c r="G44" s="486" t="s">
        <v>360</v>
      </c>
      <c r="H44" s="185" t="str">
        <f>_xlfn.IFERROR(VLOOKUP(F43,'出場一覧'!$A:$I,5),"")</f>
        <v>川越東</v>
      </c>
      <c r="I44" s="487" t="s">
        <v>358</v>
      </c>
      <c r="J44" s="187"/>
      <c r="K44" s="189"/>
      <c r="L44" s="486" t="s">
        <v>336</v>
      </c>
      <c r="M44" s="185" t="str">
        <f>_xlfn.IFERROR(VLOOKUP(K43,'出場一覧'!$A:$I,5),"")</f>
        <v>名経大市邨</v>
      </c>
      <c r="N44" s="487" t="s">
        <v>337</v>
      </c>
      <c r="O44" s="187"/>
    </row>
    <row r="45" spans="1:15" ht="16.5" customHeight="1">
      <c r="A45" s="183"/>
      <c r="B45" s="486"/>
      <c r="C45" s="190" t="str">
        <f>_xlfn.IFERROR(VLOOKUP(A43,'出場一覧'!$A:$I,4),"")</f>
        <v>南関東</v>
      </c>
      <c r="D45" s="487"/>
      <c r="E45" s="187"/>
      <c r="F45" s="183"/>
      <c r="G45" s="486"/>
      <c r="H45" s="190" t="str">
        <f>_xlfn.IFERROR(VLOOKUP(F43,'出場一覧'!$A:$I,4),"")</f>
        <v>北関東</v>
      </c>
      <c r="I45" s="487"/>
      <c r="J45" s="187"/>
      <c r="K45" s="183"/>
      <c r="L45" s="486"/>
      <c r="M45" s="190" t="str">
        <f>_xlfn.IFERROR(VLOOKUP(K43,'出場一覧'!$A:$I,4),"")</f>
        <v>東海</v>
      </c>
      <c r="N45" s="487"/>
      <c r="O45" s="187"/>
    </row>
    <row r="46" spans="1:15" ht="16.5" customHeight="1">
      <c r="A46" s="183"/>
      <c r="B46" s="191"/>
      <c r="C46" s="186" t="s">
        <v>338</v>
      </c>
      <c r="D46" s="192"/>
      <c r="E46" s="187"/>
      <c r="F46" s="183"/>
      <c r="G46" s="191"/>
      <c r="H46" s="186" t="s">
        <v>338</v>
      </c>
      <c r="I46" s="192"/>
      <c r="J46" s="187"/>
      <c r="K46" s="183"/>
      <c r="L46" s="191"/>
      <c r="M46" s="186" t="s">
        <v>338</v>
      </c>
      <c r="N46" s="192"/>
      <c r="O46" s="187"/>
    </row>
    <row r="47" spans="1:15" ht="16.5" customHeight="1">
      <c r="A47" s="183">
        <v>39</v>
      </c>
      <c r="B47" s="184" t="s">
        <v>335</v>
      </c>
      <c r="C47" s="185" t="str">
        <f>_xlfn.IFERROR(VLOOKUP(A47,'出場一覧'!$A:$I,2),"")</f>
        <v>岩田　真優</v>
      </c>
      <c r="D47" s="186" t="str">
        <f>_xlfn.IFERROR(VLOOKUP(A47,'出場一覧'!$A:$I,3),"")</f>
        <v>②</v>
      </c>
      <c r="E47" s="187"/>
      <c r="F47" s="183">
        <v>41</v>
      </c>
      <c r="G47" s="184" t="s">
        <v>354</v>
      </c>
      <c r="H47" s="185" t="str">
        <f>_xlfn.IFERROR(VLOOKUP(F47,'出場一覧'!$A:$I,2),"")</f>
        <v>柴倉　一太</v>
      </c>
      <c r="I47" s="186" t="str">
        <f>_xlfn.IFERROR(VLOOKUP(F47,'出場一覧'!$A:$I,3),"")</f>
        <v>②</v>
      </c>
      <c r="J47" s="187"/>
      <c r="K47" s="183">
        <v>45</v>
      </c>
      <c r="L47" s="184" t="s">
        <v>354</v>
      </c>
      <c r="M47" s="185" t="str">
        <f>_xlfn.IFERROR(VLOOKUP(K47,'出場一覧'!$A:$I,2),"")</f>
        <v>中村　秋河</v>
      </c>
      <c r="N47" s="186" t="str">
        <f>_xlfn.IFERROR(VLOOKUP(K47,'出場一覧'!$A:$I,3),"")</f>
        <v>①</v>
      </c>
      <c r="O47" s="187"/>
    </row>
    <row r="48" spans="1:15" ht="16.5" customHeight="1">
      <c r="A48" s="183"/>
      <c r="B48" s="486" t="s">
        <v>336</v>
      </c>
      <c r="C48" s="185" t="str">
        <f>_xlfn.IFERROR(VLOOKUP(A47,'出場一覧'!$A:$I,5),"")</f>
        <v>同志社国際</v>
      </c>
      <c r="D48" s="487" t="s">
        <v>337</v>
      </c>
      <c r="E48" s="187"/>
      <c r="F48" s="183"/>
      <c r="G48" s="486" t="s">
        <v>336</v>
      </c>
      <c r="H48" s="185" t="str">
        <f>_xlfn.IFERROR(VLOOKUP(F47,'出場一覧'!$A:$I,5),"")</f>
        <v>岡山学芸館</v>
      </c>
      <c r="I48" s="487" t="s">
        <v>337</v>
      </c>
      <c r="J48" s="187"/>
      <c r="K48" s="183"/>
      <c r="L48" s="486" t="s">
        <v>336</v>
      </c>
      <c r="M48" s="185" t="str">
        <f>_xlfn.IFERROR(VLOOKUP(K47,'出場一覧'!$A:$I,5),"")</f>
        <v>相生学院</v>
      </c>
      <c r="N48" s="487" t="s">
        <v>337</v>
      </c>
      <c r="O48" s="187"/>
    </row>
    <row r="49" spans="1:15" ht="16.5" customHeight="1">
      <c r="A49" s="183"/>
      <c r="B49" s="486"/>
      <c r="C49" s="190" t="str">
        <f>_xlfn.IFERROR(VLOOKUP(A47,'出場一覧'!$A:$I,4),"")</f>
        <v>近畿</v>
      </c>
      <c r="D49" s="487"/>
      <c r="E49" s="187"/>
      <c r="F49" s="183"/>
      <c r="G49" s="486"/>
      <c r="H49" s="190" t="str">
        <f>_xlfn.IFERROR(VLOOKUP(F47,'出場一覧'!$A:$I,4),"")</f>
        <v>中国</v>
      </c>
      <c r="I49" s="487"/>
      <c r="J49" s="187"/>
      <c r="K49" s="183"/>
      <c r="L49" s="486"/>
      <c r="M49" s="190" t="str">
        <f>_xlfn.IFERROR(VLOOKUP(K47,'出場一覧'!$A:$I,4),"")</f>
        <v>近畿</v>
      </c>
      <c r="N49" s="487"/>
      <c r="O49" s="187"/>
    </row>
    <row r="50" spans="1:15" ht="16.5" customHeight="1">
      <c r="A50" s="193"/>
      <c r="B50" s="194"/>
      <c r="C50" s="194"/>
      <c r="D50" s="194"/>
      <c r="E50" s="195"/>
      <c r="F50" s="193"/>
      <c r="G50" s="194"/>
      <c r="H50" s="194"/>
      <c r="I50" s="194"/>
      <c r="J50" s="195"/>
      <c r="K50" s="193"/>
      <c r="L50" s="194"/>
      <c r="M50" s="194"/>
      <c r="N50" s="194"/>
      <c r="O50" s="195"/>
    </row>
    <row r="51" spans="1:15" ht="16.5" customHeight="1">
      <c r="A51" s="488" t="s">
        <v>361</v>
      </c>
      <c r="B51" s="489"/>
      <c r="C51" s="492" t="s">
        <v>334</v>
      </c>
      <c r="D51" s="492"/>
      <c r="E51" s="493"/>
      <c r="F51" s="488" t="s">
        <v>333</v>
      </c>
      <c r="G51" s="489"/>
      <c r="H51" s="492" t="s">
        <v>334</v>
      </c>
      <c r="I51" s="492"/>
      <c r="J51" s="493"/>
      <c r="K51" s="488" t="s">
        <v>333</v>
      </c>
      <c r="L51" s="489"/>
      <c r="M51" s="492" t="s">
        <v>334</v>
      </c>
      <c r="N51" s="492"/>
      <c r="O51" s="493"/>
    </row>
    <row r="52" spans="1:15" ht="16.5" customHeight="1">
      <c r="A52" s="490"/>
      <c r="B52" s="491"/>
      <c r="C52" s="494"/>
      <c r="D52" s="494"/>
      <c r="E52" s="495"/>
      <c r="F52" s="490"/>
      <c r="G52" s="491"/>
      <c r="H52" s="494"/>
      <c r="I52" s="494"/>
      <c r="J52" s="495"/>
      <c r="K52" s="490"/>
      <c r="L52" s="491"/>
      <c r="M52" s="494"/>
      <c r="N52" s="494"/>
      <c r="O52" s="495"/>
    </row>
    <row r="53" spans="1:15" ht="16.5" customHeight="1">
      <c r="A53" s="183">
        <v>46</v>
      </c>
      <c r="B53" s="184" t="s">
        <v>335</v>
      </c>
      <c r="C53" s="185" t="str">
        <f>_xlfn.IFERROR(VLOOKUP(A53,'出場一覧'!$A:$I,2),"")</f>
        <v>三宅　悠介</v>
      </c>
      <c r="D53" s="186" t="str">
        <f>_xlfn.IFERROR(VLOOKUP(A53,'出場一覧'!$A:$I,3),"")</f>
        <v>①</v>
      </c>
      <c r="E53" s="187"/>
      <c r="F53" s="183"/>
      <c r="G53" s="184" t="s">
        <v>335</v>
      </c>
      <c r="H53" s="185">
        <f>_xlfn.IFERROR(VLOOKUP(F53,'出場一覧'!$A:$I,2),"")</f>
      </c>
      <c r="I53" s="186">
        <f>_xlfn.IFERROR(VLOOKUP(F53,'出場一覧'!$A:$I,3),"")</f>
      </c>
      <c r="J53" s="187"/>
      <c r="K53" s="183"/>
      <c r="L53" s="184" t="s">
        <v>335</v>
      </c>
      <c r="M53" s="185">
        <f>_xlfn.IFERROR(VLOOKUP(K53,'出場一覧'!$A:$I,2),"")</f>
      </c>
      <c r="N53" s="186">
        <f>_xlfn.IFERROR(VLOOKUP(K53,'出場一覧'!$A:$I,3),"")</f>
      </c>
      <c r="O53" s="187"/>
    </row>
    <row r="54" spans="1:15" ht="16.5" customHeight="1">
      <c r="A54" s="189"/>
      <c r="B54" s="486" t="s">
        <v>336</v>
      </c>
      <c r="C54" s="185" t="str">
        <f>_xlfn.IFERROR(VLOOKUP(A53,'出場一覧'!$A:$I,5),"")</f>
        <v>関西</v>
      </c>
      <c r="D54" s="487" t="s">
        <v>337</v>
      </c>
      <c r="E54" s="187"/>
      <c r="F54" s="189"/>
      <c r="G54" s="486" t="s">
        <v>336</v>
      </c>
      <c r="H54" s="185">
        <f>_xlfn.IFERROR(VLOOKUP(F53,'出場一覧'!$A:$I,5),"")</f>
      </c>
      <c r="I54" s="487" t="s">
        <v>337</v>
      </c>
      <c r="J54" s="187"/>
      <c r="K54" s="189"/>
      <c r="L54" s="486" t="s">
        <v>336</v>
      </c>
      <c r="M54" s="185">
        <f>_xlfn.IFERROR(VLOOKUP(K53,'出場一覧'!$A:$I,5),"")</f>
      </c>
      <c r="N54" s="487" t="s">
        <v>337</v>
      </c>
      <c r="O54" s="187"/>
    </row>
    <row r="55" spans="1:15" ht="16.5" customHeight="1">
      <c r="A55" s="183"/>
      <c r="B55" s="486"/>
      <c r="C55" s="190" t="str">
        <f>_xlfn.IFERROR(VLOOKUP(A53,'出場一覧'!$A:$I,4),"")</f>
        <v>中国</v>
      </c>
      <c r="D55" s="487"/>
      <c r="E55" s="187"/>
      <c r="F55" s="183"/>
      <c r="G55" s="486"/>
      <c r="H55" s="190">
        <f>_xlfn.IFERROR(VLOOKUP(F53,'出場一覧'!$A:$I,4),"")</f>
      </c>
      <c r="I55" s="487"/>
      <c r="J55" s="187"/>
      <c r="K55" s="183"/>
      <c r="L55" s="486"/>
      <c r="M55" s="190">
        <f>_xlfn.IFERROR(VLOOKUP(K53,'出場一覧'!$A:$I,4),"")</f>
      </c>
      <c r="N55" s="487"/>
      <c r="O55" s="187"/>
    </row>
    <row r="56" spans="1:15" ht="16.5" customHeight="1">
      <c r="A56" s="183"/>
      <c r="B56" s="191"/>
      <c r="C56" s="186" t="s">
        <v>338</v>
      </c>
      <c r="D56" s="192"/>
      <c r="E56" s="187"/>
      <c r="F56" s="183"/>
      <c r="G56" s="191"/>
      <c r="H56" s="186" t="s">
        <v>338</v>
      </c>
      <c r="I56" s="192"/>
      <c r="J56" s="187"/>
      <c r="K56" s="183"/>
      <c r="L56" s="191"/>
      <c r="M56" s="186" t="s">
        <v>338</v>
      </c>
      <c r="N56" s="192"/>
      <c r="O56" s="187"/>
    </row>
    <row r="57" spans="1:15" ht="16.5" customHeight="1">
      <c r="A57" s="183">
        <v>47</v>
      </c>
      <c r="B57" s="184" t="s">
        <v>335</v>
      </c>
      <c r="C57" s="185" t="str">
        <f>_xlfn.IFERROR(VLOOKUP(A57,'出場一覧'!$A:$I,2),"")</f>
        <v>太田　玲王</v>
      </c>
      <c r="D57" s="186" t="str">
        <f>_xlfn.IFERROR(VLOOKUP(A57,'出場一覧'!$A:$I,3),"")</f>
        <v>②</v>
      </c>
      <c r="E57" s="187"/>
      <c r="F57" s="183"/>
      <c r="G57" s="184" t="s">
        <v>335</v>
      </c>
      <c r="H57" s="185">
        <f>_xlfn.IFERROR(VLOOKUP(F57,'出場一覧'!$A:$I,2),"")</f>
      </c>
      <c r="I57" s="186">
        <f>_xlfn.IFERROR(VLOOKUP(F57,'出場一覧'!$A:$I,3),"")</f>
      </c>
      <c r="J57" s="187"/>
      <c r="K57" s="183"/>
      <c r="L57" s="184" t="s">
        <v>335</v>
      </c>
      <c r="M57" s="185">
        <f>_xlfn.IFERROR(VLOOKUP(K57,'出場一覧'!$A:$I,2),"")</f>
      </c>
      <c r="N57" s="186">
        <f>_xlfn.IFERROR(VLOOKUP(K57,'出場一覧'!$A:$I,3),"")</f>
      </c>
      <c r="O57" s="187"/>
    </row>
    <row r="58" spans="1:15" ht="16.5" customHeight="1">
      <c r="A58" s="183"/>
      <c r="B58" s="486" t="s">
        <v>336</v>
      </c>
      <c r="C58" s="185" t="str">
        <f>_xlfn.IFERROR(VLOOKUP(A57,'出場一覧'!$A:$I,5),"")</f>
        <v>日大三</v>
      </c>
      <c r="D58" s="487" t="s">
        <v>337</v>
      </c>
      <c r="E58" s="187"/>
      <c r="F58" s="183"/>
      <c r="G58" s="486" t="s">
        <v>360</v>
      </c>
      <c r="H58" s="185">
        <f>_xlfn.IFERROR(VLOOKUP(F57,'出場一覧'!$A:$I,5),"")</f>
      </c>
      <c r="I58" s="487" t="s">
        <v>337</v>
      </c>
      <c r="J58" s="187"/>
      <c r="K58" s="183"/>
      <c r="L58" s="486" t="s">
        <v>336</v>
      </c>
      <c r="M58" s="185">
        <f>_xlfn.IFERROR(VLOOKUP(K57,'出場一覧'!$A:$I,5),"")</f>
      </c>
      <c r="N58" s="487" t="s">
        <v>337</v>
      </c>
      <c r="O58" s="187"/>
    </row>
    <row r="59" spans="1:15" ht="16.5" customHeight="1">
      <c r="A59" s="183"/>
      <c r="B59" s="486"/>
      <c r="C59" s="190" t="str">
        <f>_xlfn.IFERROR(VLOOKUP(A57,'出場一覧'!$A:$I,4),"")</f>
        <v>東京</v>
      </c>
      <c r="D59" s="487"/>
      <c r="E59" s="187"/>
      <c r="F59" s="183"/>
      <c r="G59" s="486"/>
      <c r="H59" s="190">
        <f>_xlfn.IFERROR(VLOOKUP(F57,'出場一覧'!$A:$I,4),"")</f>
      </c>
      <c r="I59" s="487"/>
      <c r="J59" s="187"/>
      <c r="K59" s="183"/>
      <c r="L59" s="486"/>
      <c r="M59" s="190">
        <f>_xlfn.IFERROR(VLOOKUP(K57,'出場一覧'!$A:$I,4),"")</f>
      </c>
      <c r="N59" s="487"/>
      <c r="O59" s="187"/>
    </row>
    <row r="60" spans="1:15" ht="16.5" customHeight="1">
      <c r="A60" s="193"/>
      <c r="B60" s="194"/>
      <c r="C60" s="194"/>
      <c r="D60" s="194"/>
      <c r="E60" s="195"/>
      <c r="F60" s="193"/>
      <c r="G60" s="194"/>
      <c r="H60" s="194"/>
      <c r="I60" s="194"/>
      <c r="J60" s="195"/>
      <c r="K60" s="193"/>
      <c r="L60" s="194"/>
      <c r="M60" s="194"/>
      <c r="N60" s="194"/>
      <c r="O60" s="195"/>
    </row>
    <row r="61" spans="1:15" ht="16.5" customHeight="1">
      <c r="A61" s="496" t="s">
        <v>362</v>
      </c>
      <c r="B61" s="497"/>
      <c r="C61" s="500" t="s">
        <v>332</v>
      </c>
      <c r="D61" s="500"/>
      <c r="E61" s="501"/>
      <c r="F61" s="496" t="s">
        <v>362</v>
      </c>
      <c r="G61" s="497"/>
      <c r="H61" s="500" t="s">
        <v>332</v>
      </c>
      <c r="I61" s="500"/>
      <c r="J61" s="501"/>
      <c r="K61" s="496" t="s">
        <v>362</v>
      </c>
      <c r="L61" s="497"/>
      <c r="M61" s="500" t="s">
        <v>334</v>
      </c>
      <c r="N61" s="500"/>
      <c r="O61" s="501"/>
    </row>
    <row r="62" spans="1:15" ht="16.5" customHeight="1">
      <c r="A62" s="498"/>
      <c r="B62" s="499"/>
      <c r="C62" s="502"/>
      <c r="D62" s="502"/>
      <c r="E62" s="503"/>
      <c r="F62" s="498"/>
      <c r="G62" s="499"/>
      <c r="H62" s="502"/>
      <c r="I62" s="502"/>
      <c r="J62" s="503"/>
      <c r="K62" s="498"/>
      <c r="L62" s="499"/>
      <c r="M62" s="502"/>
      <c r="N62" s="502"/>
      <c r="O62" s="503"/>
    </row>
    <row r="63" spans="1:15" ht="16.5" customHeight="1">
      <c r="A63" s="183">
        <v>2</v>
      </c>
      <c r="B63" s="184" t="s">
        <v>335</v>
      </c>
      <c r="C63" s="185" t="str">
        <f>_xlfn.IFERROR(VLOOKUP(A63,'出場一覧'!$A:$I,6),"")</f>
        <v>平林　夏帆</v>
      </c>
      <c r="D63" s="186" t="str">
        <f>_xlfn.IFERROR(VLOOKUP(A63,'出場一覧'!$A:$I,7),"")</f>
        <v>①</v>
      </c>
      <c r="E63" s="187"/>
      <c r="F63" s="183">
        <v>4</v>
      </c>
      <c r="G63" s="184" t="s">
        <v>335</v>
      </c>
      <c r="H63" s="185" t="str">
        <f>_xlfn.IFERROR(VLOOKUP(F63,'出場一覧'!$A:$I,6),"")</f>
        <v>松原　綾乃</v>
      </c>
      <c r="I63" s="186" t="str">
        <f>_xlfn.IFERROR(VLOOKUP(F63,'出場一覧'!$A:$I,7),"")</f>
        <v>①</v>
      </c>
      <c r="J63" s="187"/>
      <c r="K63" s="183">
        <v>8</v>
      </c>
      <c r="L63" s="184" t="s">
        <v>335</v>
      </c>
      <c r="M63" s="185" t="str">
        <f>_xlfn.IFERROR(VLOOKUP(K63,'出場一覧'!$A:$I,6),"")</f>
        <v>高橋　悠</v>
      </c>
      <c r="N63" s="186" t="str">
        <f>_xlfn.IFERROR(VLOOKUP(K63,'出場一覧'!$A:$I,7),"")</f>
        <v>②</v>
      </c>
      <c r="O63" s="187"/>
    </row>
    <row r="64" spans="1:15" ht="16.5" customHeight="1">
      <c r="A64" s="189"/>
      <c r="B64" s="486" t="s">
        <v>336</v>
      </c>
      <c r="C64" s="185" t="str">
        <f>_xlfn.IFERROR(VLOOKUP(A63,'出場一覧'!$A:$I,9),"")</f>
        <v>沖縄尚学</v>
      </c>
      <c r="D64" s="487" t="s">
        <v>337</v>
      </c>
      <c r="E64" s="187"/>
      <c r="F64" s="189"/>
      <c r="G64" s="486" t="s">
        <v>336</v>
      </c>
      <c r="H64" s="185" t="str">
        <f>_xlfn.IFERROR(VLOOKUP(F63,'出場一覧'!$A:$I,9),"")</f>
        <v>聖和学園</v>
      </c>
      <c r="I64" s="487" t="s">
        <v>337</v>
      </c>
      <c r="J64" s="187"/>
      <c r="K64" s="189"/>
      <c r="L64" s="486" t="s">
        <v>336</v>
      </c>
      <c r="M64" s="185" t="str">
        <f>_xlfn.IFERROR(VLOOKUP(K63,'出場一覧'!$A:$I,9),"")</f>
        <v>大成</v>
      </c>
      <c r="N64" s="487" t="s">
        <v>337</v>
      </c>
      <c r="O64" s="187"/>
    </row>
    <row r="65" spans="1:15" ht="16.5" customHeight="1">
      <c r="A65" s="183"/>
      <c r="B65" s="486"/>
      <c r="C65" s="190" t="str">
        <f>_xlfn.IFERROR(VLOOKUP(A63,'出場一覧'!$A:$I,8),"")</f>
        <v>九州</v>
      </c>
      <c r="D65" s="487"/>
      <c r="E65" s="187"/>
      <c r="F65" s="183"/>
      <c r="G65" s="486"/>
      <c r="H65" s="190" t="str">
        <f>_xlfn.IFERROR(VLOOKUP(F63,'出場一覧'!$A:$I,8),"")</f>
        <v>東北</v>
      </c>
      <c r="I65" s="487"/>
      <c r="J65" s="187"/>
      <c r="K65" s="183"/>
      <c r="L65" s="486"/>
      <c r="M65" s="190" t="str">
        <f>_xlfn.IFERROR(VLOOKUP(K63,'出場一覧'!$A:$I,8),"")</f>
        <v>東京</v>
      </c>
      <c r="N65" s="487"/>
      <c r="O65" s="187"/>
    </row>
    <row r="66" spans="1:15" ht="16.5" customHeight="1">
      <c r="A66" s="183"/>
      <c r="B66" s="191"/>
      <c r="C66" s="186" t="s">
        <v>338</v>
      </c>
      <c r="D66" s="192"/>
      <c r="E66" s="187"/>
      <c r="F66" s="183"/>
      <c r="G66" s="191"/>
      <c r="H66" s="186" t="s">
        <v>338</v>
      </c>
      <c r="I66" s="192"/>
      <c r="J66" s="187"/>
      <c r="K66" s="183"/>
      <c r="L66" s="191"/>
      <c r="M66" s="186" t="s">
        <v>338</v>
      </c>
      <c r="N66" s="192"/>
      <c r="O66" s="187"/>
    </row>
    <row r="67" spans="1:15" ht="16.5" customHeight="1">
      <c r="A67" s="183">
        <v>3</v>
      </c>
      <c r="B67" s="184" t="s">
        <v>335</v>
      </c>
      <c r="C67" s="185" t="str">
        <f>_xlfn.IFERROR(VLOOKUP(A67,'出場一覧'!$A:$I,6),"")</f>
        <v>菊池　にいな</v>
      </c>
      <c r="D67" s="186" t="str">
        <f>_xlfn.IFERROR(VLOOKUP(A67,'出場一覧'!$A:$I,7),"")</f>
        <v>①</v>
      </c>
      <c r="E67" s="187"/>
      <c r="F67" s="183">
        <v>5</v>
      </c>
      <c r="G67" s="184" t="s">
        <v>335</v>
      </c>
      <c r="H67" s="185" t="str">
        <f>_xlfn.IFERROR(VLOOKUP(F67,'出場一覧'!$A:$I,6),"")</f>
        <v>遠藤　由香莉</v>
      </c>
      <c r="I67" s="186" t="str">
        <f>_xlfn.IFERROR(VLOOKUP(F67,'出場一覧'!$A:$I,7),"")</f>
        <v>②</v>
      </c>
      <c r="J67" s="187"/>
      <c r="K67" s="183">
        <v>9</v>
      </c>
      <c r="L67" s="184" t="s">
        <v>335</v>
      </c>
      <c r="M67" s="185" t="str">
        <f>_xlfn.IFERROR(VLOOKUP(K67,'出場一覧'!$A:$I,6),"")</f>
        <v>濱永　花季</v>
      </c>
      <c r="N67" s="186" t="str">
        <f>_xlfn.IFERROR(VLOOKUP(K67,'出場一覧'!$A:$I,7),"")</f>
        <v>①</v>
      </c>
      <c r="O67" s="187"/>
    </row>
    <row r="68" spans="1:15" ht="16.5" customHeight="1">
      <c r="A68" s="183"/>
      <c r="B68" s="486" t="s">
        <v>339</v>
      </c>
      <c r="C68" s="185" t="str">
        <f>_xlfn.IFERROR(VLOOKUP(A67,'出場一覧'!$A:$I,9),"")</f>
        <v>札幌光星</v>
      </c>
      <c r="D68" s="487" t="s">
        <v>337</v>
      </c>
      <c r="E68" s="187"/>
      <c r="F68" s="183"/>
      <c r="G68" s="486" t="s">
        <v>339</v>
      </c>
      <c r="H68" s="185" t="str">
        <f>_xlfn.IFERROR(VLOOKUP(F67,'出場一覧'!$A:$I,9),"")</f>
        <v>日大三島</v>
      </c>
      <c r="I68" s="487" t="s">
        <v>337</v>
      </c>
      <c r="J68" s="187"/>
      <c r="K68" s="183"/>
      <c r="L68" s="486" t="s">
        <v>339</v>
      </c>
      <c r="M68" s="185" t="str">
        <f>_xlfn.IFERROR(VLOOKUP(K67,'出場一覧'!$A:$I,9),"")</f>
        <v>新田</v>
      </c>
      <c r="N68" s="487" t="s">
        <v>337</v>
      </c>
      <c r="O68" s="187"/>
    </row>
    <row r="69" spans="1:15" ht="16.5" customHeight="1">
      <c r="A69" s="183"/>
      <c r="B69" s="486"/>
      <c r="C69" s="190" t="str">
        <f>_xlfn.IFERROR(VLOOKUP(A67,'出場一覧'!$A:$I,8),"")</f>
        <v>北海道</v>
      </c>
      <c r="D69" s="487"/>
      <c r="E69" s="187"/>
      <c r="F69" s="183"/>
      <c r="G69" s="486"/>
      <c r="H69" s="190" t="str">
        <f>_xlfn.IFERROR(VLOOKUP(F67,'出場一覧'!$A:$I,8),"")</f>
        <v>東海</v>
      </c>
      <c r="I69" s="487"/>
      <c r="J69" s="187"/>
      <c r="K69" s="183"/>
      <c r="L69" s="486"/>
      <c r="M69" s="190" t="str">
        <f>_xlfn.IFERROR(VLOOKUP(K67,'出場一覧'!$A:$I,8),"")</f>
        <v>四国</v>
      </c>
      <c r="N69" s="487"/>
      <c r="O69" s="187"/>
    </row>
    <row r="70" spans="1:15" ht="16.5" customHeight="1">
      <c r="A70" s="193"/>
      <c r="B70" s="194"/>
      <c r="C70" s="194"/>
      <c r="D70" s="194"/>
      <c r="E70" s="195"/>
      <c r="F70" s="193"/>
      <c r="G70" s="194"/>
      <c r="H70" s="194"/>
      <c r="I70" s="194"/>
      <c r="J70" s="195"/>
      <c r="K70" s="193"/>
      <c r="L70" s="194"/>
      <c r="M70" s="194"/>
      <c r="N70" s="194"/>
      <c r="O70" s="195"/>
    </row>
    <row r="71" spans="1:15" ht="16.5" customHeight="1">
      <c r="A71" s="496" t="s">
        <v>362</v>
      </c>
      <c r="B71" s="497"/>
      <c r="C71" s="500" t="s">
        <v>334</v>
      </c>
      <c r="D71" s="500"/>
      <c r="E71" s="501"/>
      <c r="F71" s="496" t="s">
        <v>362</v>
      </c>
      <c r="G71" s="497"/>
      <c r="H71" s="500" t="s">
        <v>342</v>
      </c>
      <c r="I71" s="500"/>
      <c r="J71" s="501"/>
      <c r="K71" s="496" t="s">
        <v>362</v>
      </c>
      <c r="L71" s="497"/>
      <c r="M71" s="500" t="s">
        <v>334</v>
      </c>
      <c r="N71" s="500"/>
      <c r="O71" s="501"/>
    </row>
    <row r="72" spans="1:15" ht="16.5" customHeight="1">
      <c r="A72" s="498"/>
      <c r="B72" s="499"/>
      <c r="C72" s="502"/>
      <c r="D72" s="502"/>
      <c r="E72" s="503"/>
      <c r="F72" s="498"/>
      <c r="G72" s="499"/>
      <c r="H72" s="502"/>
      <c r="I72" s="502"/>
      <c r="J72" s="503"/>
      <c r="K72" s="498"/>
      <c r="L72" s="499"/>
      <c r="M72" s="502"/>
      <c r="N72" s="502"/>
      <c r="O72" s="503"/>
    </row>
    <row r="73" spans="1:15" ht="16.5" customHeight="1">
      <c r="A73" s="183">
        <v>10</v>
      </c>
      <c r="B73" s="184" t="s">
        <v>335</v>
      </c>
      <c r="C73" s="185" t="str">
        <f>_xlfn.IFERROR(VLOOKUP(A73,'出場一覧'!$A:$I,6),"")</f>
        <v>佐藤　成美</v>
      </c>
      <c r="D73" s="186" t="str">
        <f>_xlfn.IFERROR(VLOOKUP(A73,'出場一覧'!$A:$I,7),"")</f>
        <v>②</v>
      </c>
      <c r="E73" s="187"/>
      <c r="F73" s="183">
        <v>14</v>
      </c>
      <c r="G73" s="184" t="s">
        <v>335</v>
      </c>
      <c r="H73" s="185" t="str">
        <f>_xlfn.IFERROR(VLOOKUP(F73,'出場一覧'!$A:$I,6),"")</f>
        <v>富濱　祥子</v>
      </c>
      <c r="I73" s="186" t="str">
        <f>_xlfn.IFERROR(VLOOKUP(F73,'出場一覧'!$A:$I,7),"")</f>
        <v>②</v>
      </c>
      <c r="J73" s="187"/>
      <c r="K73" s="183">
        <v>16</v>
      </c>
      <c r="L73" s="184" t="s">
        <v>335</v>
      </c>
      <c r="M73" s="185" t="str">
        <f>_xlfn.IFERROR(VLOOKUP(K73,'出場一覧'!$A:$I,6),"")</f>
        <v>溝口　英蘭</v>
      </c>
      <c r="N73" s="186" t="str">
        <f>_xlfn.IFERROR(VLOOKUP(K73,'出場一覧'!$A:$I,7),"")</f>
        <v>②</v>
      </c>
      <c r="O73" s="187"/>
    </row>
    <row r="74" spans="1:15" ht="16.5" customHeight="1">
      <c r="A74" s="189"/>
      <c r="B74" s="486" t="s">
        <v>336</v>
      </c>
      <c r="C74" s="185" t="str">
        <f>_xlfn.IFERROR(VLOOKUP(A73,'出場一覧'!$A:$I,9),"")</f>
        <v>作新学院</v>
      </c>
      <c r="D74" s="487" t="s">
        <v>337</v>
      </c>
      <c r="E74" s="187"/>
      <c r="F74" s="189"/>
      <c r="G74" s="486" t="s">
        <v>336</v>
      </c>
      <c r="H74" s="185" t="str">
        <f>_xlfn.IFERROR(VLOOKUP(F73,'出場一覧'!$A:$I,9),"")</f>
        <v>鹿児島純心</v>
      </c>
      <c r="I74" s="487" t="s">
        <v>337</v>
      </c>
      <c r="J74" s="187"/>
      <c r="K74" s="189"/>
      <c r="L74" s="486" t="s">
        <v>336</v>
      </c>
      <c r="M74" s="185" t="str">
        <f>_xlfn.IFERROR(VLOOKUP(K73,'出場一覧'!$A:$I,9),"")</f>
        <v>仁愛女子</v>
      </c>
      <c r="N74" s="487" t="s">
        <v>337</v>
      </c>
      <c r="O74" s="187"/>
    </row>
    <row r="75" spans="1:15" ht="16.5" customHeight="1">
      <c r="A75" s="183"/>
      <c r="B75" s="486"/>
      <c r="C75" s="190" t="str">
        <f>_xlfn.IFERROR(VLOOKUP(A73,'出場一覧'!$A:$I,8),"")</f>
        <v>北関東</v>
      </c>
      <c r="D75" s="487"/>
      <c r="E75" s="187"/>
      <c r="F75" s="183"/>
      <c r="G75" s="486"/>
      <c r="H75" s="190" t="str">
        <f>_xlfn.IFERROR(VLOOKUP(F73,'出場一覧'!$A:$I,8),"")</f>
        <v>九州</v>
      </c>
      <c r="I75" s="487"/>
      <c r="J75" s="187"/>
      <c r="K75" s="183"/>
      <c r="L75" s="486"/>
      <c r="M75" s="190" t="str">
        <f>_xlfn.IFERROR(VLOOKUP(K73,'出場一覧'!$A:$I,8),"")</f>
        <v>北信越</v>
      </c>
      <c r="N75" s="487"/>
      <c r="O75" s="187"/>
    </row>
    <row r="76" spans="1:15" ht="16.5" customHeight="1">
      <c r="A76" s="183"/>
      <c r="B76" s="191"/>
      <c r="C76" s="186" t="s">
        <v>338</v>
      </c>
      <c r="D76" s="192"/>
      <c r="E76" s="187"/>
      <c r="F76" s="183"/>
      <c r="G76" s="191"/>
      <c r="H76" s="186" t="s">
        <v>338</v>
      </c>
      <c r="I76" s="192"/>
      <c r="J76" s="187"/>
      <c r="K76" s="183"/>
      <c r="L76" s="191"/>
      <c r="M76" s="186" t="s">
        <v>338</v>
      </c>
      <c r="N76" s="192"/>
      <c r="O76" s="187"/>
    </row>
    <row r="77" spans="1:15" ht="16.5" customHeight="1">
      <c r="A77" s="183">
        <v>11</v>
      </c>
      <c r="B77" s="184" t="s">
        <v>335</v>
      </c>
      <c r="C77" s="185" t="str">
        <f>_xlfn.IFERROR(VLOOKUP(A77,'出場一覧'!$A:$I,6),"")</f>
        <v>加田　明日香</v>
      </c>
      <c r="D77" s="186" t="str">
        <f>_xlfn.IFERROR(VLOOKUP(A77,'出場一覧'!$A:$I,7),"")</f>
        <v>①</v>
      </c>
      <c r="E77" s="187"/>
      <c r="F77" s="183">
        <v>15</v>
      </c>
      <c r="G77" s="184" t="s">
        <v>335</v>
      </c>
      <c r="H77" s="185" t="str">
        <f>_xlfn.IFERROR(VLOOKUP(F77,'出場一覧'!$A:$I,6),"")</f>
        <v>鈴木　芽衣</v>
      </c>
      <c r="I77" s="186" t="str">
        <f>_xlfn.IFERROR(VLOOKUP(F77,'出場一覧'!$A:$I,7),"")</f>
        <v>②</v>
      </c>
      <c r="J77" s="187"/>
      <c r="K77" s="183">
        <v>17</v>
      </c>
      <c r="L77" s="184" t="s">
        <v>335</v>
      </c>
      <c r="M77" s="185" t="str">
        <f>_xlfn.IFERROR(VLOOKUP(K77,'出場一覧'!$A:$I,6),"")</f>
        <v>佐藤　真菜</v>
      </c>
      <c r="N77" s="186" t="str">
        <f>_xlfn.IFERROR(VLOOKUP(K77,'出場一覧'!$A:$I,7),"")</f>
        <v>②</v>
      </c>
      <c r="O77" s="187"/>
    </row>
    <row r="78" spans="1:15" ht="16.5" customHeight="1">
      <c r="A78" s="183"/>
      <c r="B78" s="486" t="s">
        <v>339</v>
      </c>
      <c r="C78" s="185" t="str">
        <f>_xlfn.IFERROR(VLOOKUP(A77,'出場一覧'!$A:$I,9),"")</f>
        <v>城南学園</v>
      </c>
      <c r="D78" s="487" t="s">
        <v>337</v>
      </c>
      <c r="E78" s="187"/>
      <c r="F78" s="183"/>
      <c r="G78" s="486" t="s">
        <v>339</v>
      </c>
      <c r="H78" s="185" t="str">
        <f>_xlfn.IFERROR(VLOOKUP(F77,'出場一覧'!$A:$I,9),"")</f>
        <v>愛知啓成</v>
      </c>
      <c r="I78" s="487" t="s">
        <v>337</v>
      </c>
      <c r="J78" s="187"/>
      <c r="K78" s="183"/>
      <c r="L78" s="486" t="s">
        <v>339</v>
      </c>
      <c r="M78" s="185" t="str">
        <f>_xlfn.IFERROR(VLOOKUP(K77,'出場一覧'!$A:$I,9),"")</f>
        <v>盛岡白百合</v>
      </c>
      <c r="N78" s="487" t="s">
        <v>337</v>
      </c>
      <c r="O78" s="187"/>
    </row>
    <row r="79" spans="1:15" ht="16.5" customHeight="1">
      <c r="A79" s="183"/>
      <c r="B79" s="486"/>
      <c r="C79" s="190" t="str">
        <f>_xlfn.IFERROR(VLOOKUP(A77,'出場一覧'!$A:$I,8),"")</f>
        <v>近畿</v>
      </c>
      <c r="D79" s="487"/>
      <c r="E79" s="187"/>
      <c r="F79" s="183"/>
      <c r="G79" s="486"/>
      <c r="H79" s="190" t="str">
        <f>_xlfn.IFERROR(VLOOKUP(F77,'出場一覧'!$A:$I,8),"")</f>
        <v>東海</v>
      </c>
      <c r="I79" s="487"/>
      <c r="J79" s="187"/>
      <c r="K79" s="183"/>
      <c r="L79" s="486"/>
      <c r="M79" s="190" t="str">
        <f>_xlfn.IFERROR(VLOOKUP(K77,'出場一覧'!$A:$I,8),"")</f>
        <v>東北</v>
      </c>
      <c r="N79" s="487"/>
      <c r="O79" s="187"/>
    </row>
    <row r="80" spans="1:15" ht="16.5" customHeight="1">
      <c r="A80" s="193"/>
      <c r="B80" s="194"/>
      <c r="C80" s="194"/>
      <c r="D80" s="194"/>
      <c r="E80" s="195"/>
      <c r="F80" s="193"/>
      <c r="G80" s="194"/>
      <c r="H80" s="194"/>
      <c r="I80" s="194"/>
      <c r="J80" s="195"/>
      <c r="K80" s="193"/>
      <c r="L80" s="194"/>
      <c r="M80" s="194"/>
      <c r="N80" s="194"/>
      <c r="O80" s="195"/>
    </row>
    <row r="81" spans="1:15" ht="16.5" customHeight="1">
      <c r="A81" s="496" t="s">
        <v>362</v>
      </c>
      <c r="B81" s="497"/>
      <c r="C81" s="500" t="s">
        <v>334</v>
      </c>
      <c r="D81" s="500"/>
      <c r="E81" s="501"/>
      <c r="F81" s="496" t="s">
        <v>362</v>
      </c>
      <c r="G81" s="497"/>
      <c r="H81" s="500" t="s">
        <v>334</v>
      </c>
      <c r="I81" s="500"/>
      <c r="J81" s="501"/>
      <c r="K81" s="496" t="s">
        <v>362</v>
      </c>
      <c r="L81" s="497"/>
      <c r="M81" s="500" t="s">
        <v>342</v>
      </c>
      <c r="N81" s="500"/>
      <c r="O81" s="501"/>
    </row>
    <row r="82" spans="1:15" ht="16.5" customHeight="1">
      <c r="A82" s="498"/>
      <c r="B82" s="499"/>
      <c r="C82" s="502"/>
      <c r="D82" s="502"/>
      <c r="E82" s="503"/>
      <c r="F82" s="498"/>
      <c r="G82" s="499"/>
      <c r="H82" s="502"/>
      <c r="I82" s="502"/>
      <c r="J82" s="503"/>
      <c r="K82" s="498"/>
      <c r="L82" s="499"/>
      <c r="M82" s="502"/>
      <c r="N82" s="502"/>
      <c r="O82" s="503"/>
    </row>
    <row r="83" spans="1:15" ht="16.5" customHeight="1">
      <c r="A83" s="183">
        <v>20</v>
      </c>
      <c r="B83" s="184" t="s">
        <v>335</v>
      </c>
      <c r="C83" s="185" t="str">
        <f>_xlfn.IFERROR(VLOOKUP(A83,'出場一覧'!$A:$I,6),"")</f>
        <v>鳥海　里帆</v>
      </c>
      <c r="D83" s="186" t="str">
        <f>_xlfn.IFERROR(VLOOKUP(A83,'出場一覧'!$A:$I,7),"")</f>
        <v>①</v>
      </c>
      <c r="E83" s="187"/>
      <c r="F83" s="183">
        <v>22</v>
      </c>
      <c r="G83" s="184" t="s">
        <v>335</v>
      </c>
      <c r="H83" s="185" t="str">
        <f>_xlfn.IFERROR(VLOOKUP(F83,'出場一覧'!$A:$I,6),"")</f>
        <v>矢崎　梓紗</v>
      </c>
      <c r="I83" s="186" t="str">
        <f>_xlfn.IFERROR(VLOOKUP(F83,'出場一覧'!$A:$I,7),"")</f>
        <v>②</v>
      </c>
      <c r="J83" s="187"/>
      <c r="K83" s="183">
        <v>26</v>
      </c>
      <c r="L83" s="184" t="s">
        <v>335</v>
      </c>
      <c r="M83" s="185" t="str">
        <f>_xlfn.IFERROR(VLOOKUP(K83,'出場一覧'!$A:$I,6),"")</f>
        <v>岡山　千穂</v>
      </c>
      <c r="N83" s="186" t="str">
        <f>_xlfn.IFERROR(VLOOKUP(K83,'出場一覧'!$A:$I,7),"")</f>
        <v>①</v>
      </c>
      <c r="O83" s="187"/>
    </row>
    <row r="84" spans="1:15" ht="16.5" customHeight="1">
      <c r="A84" s="189"/>
      <c r="B84" s="486" t="s">
        <v>336</v>
      </c>
      <c r="C84" s="185" t="str">
        <f>_xlfn.IFERROR(VLOOKUP(A83,'出場一覧'!$A:$I,9),"")</f>
        <v>東京</v>
      </c>
      <c r="D84" s="487" t="s">
        <v>337</v>
      </c>
      <c r="E84" s="187"/>
      <c r="F84" s="189"/>
      <c r="G84" s="486" t="s">
        <v>336</v>
      </c>
      <c r="H84" s="185" t="str">
        <f>_xlfn.IFERROR(VLOOKUP(F83,'出場一覧'!$A:$I,9),"")</f>
        <v>山村学園</v>
      </c>
      <c r="I84" s="487" t="s">
        <v>337</v>
      </c>
      <c r="J84" s="187"/>
      <c r="K84" s="189"/>
      <c r="L84" s="486" t="s">
        <v>336</v>
      </c>
      <c r="M84" s="185" t="str">
        <f>_xlfn.IFERROR(VLOOKUP(K83,'出場一覧'!$A:$I,9),"")</f>
        <v>仁愛女子</v>
      </c>
      <c r="N84" s="487" t="s">
        <v>337</v>
      </c>
      <c r="O84" s="187"/>
    </row>
    <row r="85" spans="1:15" ht="16.5" customHeight="1">
      <c r="A85" s="183"/>
      <c r="B85" s="486"/>
      <c r="C85" s="190" t="str">
        <f>_xlfn.IFERROR(VLOOKUP(A83,'出場一覧'!$A:$I,8),"")</f>
        <v>東京</v>
      </c>
      <c r="D85" s="487"/>
      <c r="E85" s="187"/>
      <c r="F85" s="183"/>
      <c r="G85" s="486"/>
      <c r="H85" s="190" t="str">
        <f>_xlfn.IFERROR(VLOOKUP(F83,'出場一覧'!$A:$I,8),"")</f>
        <v>北関東</v>
      </c>
      <c r="I85" s="487"/>
      <c r="J85" s="187"/>
      <c r="K85" s="183"/>
      <c r="L85" s="486"/>
      <c r="M85" s="190" t="str">
        <f>_xlfn.IFERROR(VLOOKUP(K83,'出場一覧'!$A:$I,8),"")</f>
        <v>北信越</v>
      </c>
      <c r="N85" s="487"/>
      <c r="O85" s="187"/>
    </row>
    <row r="86" spans="1:15" ht="16.5" customHeight="1">
      <c r="A86" s="183"/>
      <c r="B86" s="191"/>
      <c r="C86" s="186" t="s">
        <v>338</v>
      </c>
      <c r="D86" s="192"/>
      <c r="E86" s="187"/>
      <c r="F86" s="183"/>
      <c r="G86" s="191"/>
      <c r="H86" s="186" t="s">
        <v>338</v>
      </c>
      <c r="I86" s="192"/>
      <c r="J86" s="187"/>
      <c r="K86" s="183"/>
      <c r="L86" s="191"/>
      <c r="M86" s="186" t="s">
        <v>338</v>
      </c>
      <c r="N86" s="192"/>
      <c r="O86" s="187"/>
    </row>
    <row r="87" spans="1:15" ht="16.5" customHeight="1">
      <c r="A87" s="183">
        <v>21</v>
      </c>
      <c r="B87" s="184" t="s">
        <v>335</v>
      </c>
      <c r="C87" s="185" t="str">
        <f>_xlfn.IFERROR(VLOOKUP(A87,'出場一覧'!$A:$I,6),"")</f>
        <v>久田　友莉佳</v>
      </c>
      <c r="D87" s="186" t="str">
        <f>_xlfn.IFERROR(VLOOKUP(A87,'出場一覧'!$A:$I,7),"")</f>
        <v>①</v>
      </c>
      <c r="E87" s="187"/>
      <c r="F87" s="183">
        <v>23</v>
      </c>
      <c r="G87" s="184" t="s">
        <v>335</v>
      </c>
      <c r="H87" s="185" t="str">
        <f>_xlfn.IFERROR(VLOOKUP(F87,'出場一覧'!$A:$I,6),"")</f>
        <v>田巻　日菜乃</v>
      </c>
      <c r="I87" s="186" t="str">
        <f>_xlfn.IFERROR(VLOOKUP(F87,'出場一覧'!$A:$I,7),"")</f>
        <v>①</v>
      </c>
      <c r="J87" s="187"/>
      <c r="K87" s="183">
        <v>27</v>
      </c>
      <c r="L87" s="184" t="s">
        <v>335</v>
      </c>
      <c r="M87" s="185" t="str">
        <f>_xlfn.IFERROR(VLOOKUP(K87,'出場一覧'!$A:$I,6),"")</f>
        <v>元山　美優</v>
      </c>
      <c r="N87" s="186" t="str">
        <f>_xlfn.IFERROR(VLOOKUP(K87,'出場一覧'!$A:$I,7),"")</f>
        <v>①</v>
      </c>
      <c r="O87" s="187"/>
    </row>
    <row r="88" spans="1:15" ht="16.5" customHeight="1">
      <c r="A88" s="183"/>
      <c r="B88" s="486" t="s">
        <v>339</v>
      </c>
      <c r="C88" s="185" t="str">
        <f>_xlfn.IFERROR(VLOOKUP(A87,'出場一覧'!$A:$I,9),"")</f>
        <v>金沢</v>
      </c>
      <c r="D88" s="487" t="s">
        <v>337</v>
      </c>
      <c r="E88" s="187"/>
      <c r="F88" s="183"/>
      <c r="G88" s="486" t="s">
        <v>339</v>
      </c>
      <c r="H88" s="185" t="str">
        <f>_xlfn.IFERROR(VLOOKUP(F87,'出場一覧'!$A:$I,9),"")</f>
        <v>立命館慶祥</v>
      </c>
      <c r="I88" s="487" t="s">
        <v>337</v>
      </c>
      <c r="J88" s="187"/>
      <c r="K88" s="183"/>
      <c r="L88" s="486" t="s">
        <v>339</v>
      </c>
      <c r="M88" s="185" t="str">
        <f>_xlfn.IFERROR(VLOOKUP(K87,'出場一覧'!$A:$I,9),"")</f>
        <v>鳳凰</v>
      </c>
      <c r="N88" s="487" t="s">
        <v>337</v>
      </c>
      <c r="O88" s="187"/>
    </row>
    <row r="89" spans="1:15" ht="16.5" customHeight="1">
      <c r="A89" s="183"/>
      <c r="B89" s="486"/>
      <c r="C89" s="190" t="str">
        <f>_xlfn.IFERROR(VLOOKUP(A87,'出場一覧'!$A:$I,8),"")</f>
        <v>北信越</v>
      </c>
      <c r="D89" s="487"/>
      <c r="E89" s="187"/>
      <c r="F89" s="183"/>
      <c r="G89" s="486"/>
      <c r="H89" s="190" t="str">
        <f>_xlfn.IFERROR(VLOOKUP(F87,'出場一覧'!$A:$I,8),"")</f>
        <v>北海道</v>
      </c>
      <c r="I89" s="487"/>
      <c r="J89" s="187"/>
      <c r="K89" s="183"/>
      <c r="L89" s="486"/>
      <c r="M89" s="190" t="str">
        <f>_xlfn.IFERROR(VLOOKUP(K87,'出場一覧'!$A:$I,8),"")</f>
        <v>九州</v>
      </c>
      <c r="N89" s="487"/>
      <c r="O89" s="187"/>
    </row>
    <row r="90" spans="1:15" ht="16.5" customHeight="1">
      <c r="A90" s="193"/>
      <c r="B90" s="194"/>
      <c r="C90" s="194"/>
      <c r="D90" s="194"/>
      <c r="E90" s="195"/>
      <c r="F90" s="193"/>
      <c r="G90" s="194"/>
      <c r="H90" s="194"/>
      <c r="I90" s="194"/>
      <c r="J90" s="195"/>
      <c r="K90" s="193"/>
      <c r="L90" s="194"/>
      <c r="M90" s="194"/>
      <c r="N90" s="194"/>
      <c r="O90" s="195"/>
    </row>
    <row r="91" spans="1:15" ht="16.5" customHeight="1">
      <c r="A91" s="496" t="s">
        <v>362</v>
      </c>
      <c r="B91" s="497"/>
      <c r="C91" s="500" t="s">
        <v>334</v>
      </c>
      <c r="D91" s="500"/>
      <c r="E91" s="501"/>
      <c r="F91" s="496" t="s">
        <v>362</v>
      </c>
      <c r="G91" s="497"/>
      <c r="H91" s="500" t="s">
        <v>334</v>
      </c>
      <c r="I91" s="500"/>
      <c r="J91" s="501"/>
      <c r="K91" s="496" t="s">
        <v>362</v>
      </c>
      <c r="L91" s="497"/>
      <c r="M91" s="500" t="s">
        <v>334</v>
      </c>
      <c r="N91" s="500"/>
      <c r="O91" s="501"/>
    </row>
    <row r="92" spans="1:15" ht="16.5" customHeight="1">
      <c r="A92" s="498"/>
      <c r="B92" s="499"/>
      <c r="C92" s="502"/>
      <c r="D92" s="502"/>
      <c r="E92" s="503"/>
      <c r="F92" s="498"/>
      <c r="G92" s="499"/>
      <c r="H92" s="502"/>
      <c r="I92" s="502"/>
      <c r="J92" s="503"/>
      <c r="K92" s="498"/>
      <c r="L92" s="499"/>
      <c r="M92" s="502"/>
      <c r="N92" s="502"/>
      <c r="O92" s="503"/>
    </row>
    <row r="93" spans="1:15" ht="16.5" customHeight="1">
      <c r="A93" s="183">
        <v>28</v>
      </c>
      <c r="B93" s="184" t="s">
        <v>335</v>
      </c>
      <c r="C93" s="185" t="str">
        <f>_xlfn.IFERROR(VLOOKUP(A93,'出場一覧'!$A:$I,6),"")</f>
        <v>板谷　有珠</v>
      </c>
      <c r="D93" s="186" t="str">
        <f>_xlfn.IFERROR(VLOOKUP(A93,'出場一覧'!$A:$I,7),"")</f>
        <v>②</v>
      </c>
      <c r="E93" s="187"/>
      <c r="F93" s="183">
        <v>32</v>
      </c>
      <c r="G93" s="184" t="s">
        <v>335</v>
      </c>
      <c r="H93" s="185" t="str">
        <f>_xlfn.IFERROR(VLOOKUP(F93,'出場一覧'!$A:$I,6),"")</f>
        <v>淺野　汐香</v>
      </c>
      <c r="I93" s="186" t="str">
        <f>_xlfn.IFERROR(VLOOKUP(F93,'出場一覧'!$A:$I,7),"")</f>
        <v>②</v>
      </c>
      <c r="J93" s="187"/>
      <c r="K93" s="183">
        <v>34</v>
      </c>
      <c r="L93" s="184" t="s">
        <v>335</v>
      </c>
      <c r="M93" s="185" t="str">
        <f>_xlfn.IFERROR(VLOOKUP(K93,'出場一覧'!$A:$I,6),"")</f>
        <v>大川　美佐</v>
      </c>
      <c r="N93" s="186" t="str">
        <f>_xlfn.IFERROR(VLOOKUP(K93,'出場一覧'!$A:$I,7),"")</f>
        <v>①</v>
      </c>
      <c r="O93" s="187"/>
    </row>
    <row r="94" spans="1:15" ht="16.5" customHeight="1">
      <c r="A94" s="189"/>
      <c r="B94" s="486" t="s">
        <v>336</v>
      </c>
      <c r="C94" s="185" t="str">
        <f>_xlfn.IFERROR(VLOOKUP(A93,'出場一覧'!$A:$I,9),"")</f>
        <v>北陸学院</v>
      </c>
      <c r="D94" s="487" t="s">
        <v>337</v>
      </c>
      <c r="E94" s="187"/>
      <c r="F94" s="189"/>
      <c r="G94" s="486" t="s">
        <v>336</v>
      </c>
      <c r="H94" s="185" t="str">
        <f>_xlfn.IFERROR(VLOOKUP(F93,'出場一覧'!$A:$I,9),"")</f>
        <v>愛知啓成</v>
      </c>
      <c r="I94" s="487" t="s">
        <v>337</v>
      </c>
      <c r="J94" s="187"/>
      <c r="K94" s="189"/>
      <c r="L94" s="486" t="s">
        <v>336</v>
      </c>
      <c r="M94" s="185" t="str">
        <f>_xlfn.IFERROR(VLOOKUP(K93,'出場一覧'!$A:$I,9),"")</f>
        <v>法政二</v>
      </c>
      <c r="N94" s="487" t="s">
        <v>337</v>
      </c>
      <c r="O94" s="187"/>
    </row>
    <row r="95" spans="1:15" ht="16.5" customHeight="1">
      <c r="A95" s="183"/>
      <c r="B95" s="486"/>
      <c r="C95" s="190" t="str">
        <f>_xlfn.IFERROR(VLOOKUP(A93,'出場一覧'!$A:$I,8),"")</f>
        <v>北信越</v>
      </c>
      <c r="D95" s="487"/>
      <c r="E95" s="187"/>
      <c r="F95" s="183"/>
      <c r="G95" s="486"/>
      <c r="H95" s="190" t="str">
        <f>_xlfn.IFERROR(VLOOKUP(F93,'出場一覧'!$A:$I,8),"")</f>
        <v>東海</v>
      </c>
      <c r="I95" s="487"/>
      <c r="J95" s="187"/>
      <c r="K95" s="183"/>
      <c r="L95" s="486"/>
      <c r="M95" s="190" t="str">
        <f>_xlfn.IFERROR(VLOOKUP(K93,'出場一覧'!$A:$I,8),"")</f>
        <v>南関東</v>
      </c>
      <c r="N95" s="487"/>
      <c r="O95" s="187"/>
    </row>
    <row r="96" spans="1:15" ht="16.5" customHeight="1">
      <c r="A96" s="183"/>
      <c r="B96" s="191"/>
      <c r="C96" s="186" t="s">
        <v>338</v>
      </c>
      <c r="D96" s="192"/>
      <c r="E96" s="187"/>
      <c r="F96" s="183"/>
      <c r="G96" s="191"/>
      <c r="H96" s="186" t="s">
        <v>338</v>
      </c>
      <c r="I96" s="192"/>
      <c r="J96" s="187"/>
      <c r="K96" s="183"/>
      <c r="L96" s="191"/>
      <c r="M96" s="186" t="s">
        <v>338</v>
      </c>
      <c r="N96" s="192"/>
      <c r="O96" s="187"/>
    </row>
    <row r="97" spans="1:15" ht="16.5" customHeight="1">
      <c r="A97" s="183">
        <v>29</v>
      </c>
      <c r="B97" s="184" t="s">
        <v>335</v>
      </c>
      <c r="C97" s="185" t="str">
        <f>_xlfn.IFERROR(VLOOKUP(A97,'出場一覧'!$A:$I,6),"")</f>
        <v>鈴木　優</v>
      </c>
      <c r="D97" s="186" t="str">
        <f>_xlfn.IFERROR(VLOOKUP(A97,'出場一覧'!$A:$I,7),"")</f>
        <v>②</v>
      </c>
      <c r="E97" s="187"/>
      <c r="F97" s="183">
        <v>33</v>
      </c>
      <c r="G97" s="184" t="s">
        <v>335</v>
      </c>
      <c r="H97" s="185" t="str">
        <f>_xlfn.IFERROR(VLOOKUP(F97,'出場一覧'!$A:$I,6),"")</f>
        <v>大河原　悠</v>
      </c>
      <c r="I97" s="186" t="str">
        <f>_xlfn.IFERROR(VLOOKUP(F97,'出場一覧'!$A:$I,7),"")</f>
        <v>②</v>
      </c>
      <c r="J97" s="187"/>
      <c r="K97" s="183">
        <v>35</v>
      </c>
      <c r="L97" s="184" t="s">
        <v>335</v>
      </c>
      <c r="M97" s="185" t="str">
        <f>_xlfn.IFERROR(VLOOKUP(K97,'出場一覧'!$A:$I,6),"")</f>
        <v>伊藤　楓</v>
      </c>
      <c r="N97" s="186" t="str">
        <f>_xlfn.IFERROR(VLOOKUP(K97,'出場一覧'!$A:$I,7),"")</f>
        <v>①</v>
      </c>
      <c r="O97" s="187"/>
    </row>
    <row r="98" spans="1:15" ht="16.5" customHeight="1">
      <c r="A98" s="183"/>
      <c r="B98" s="486" t="s">
        <v>339</v>
      </c>
      <c r="C98" s="185" t="str">
        <f>_xlfn.IFERROR(VLOOKUP(A97,'出場一覧'!$A:$I,9),"")</f>
        <v>大成</v>
      </c>
      <c r="D98" s="487" t="s">
        <v>337</v>
      </c>
      <c r="E98" s="187"/>
      <c r="F98" s="183"/>
      <c r="G98" s="486" t="s">
        <v>339</v>
      </c>
      <c r="H98" s="185" t="str">
        <f>_xlfn.IFERROR(VLOOKUP(F97,'出場一覧'!$A:$I,9),"")</f>
        <v>秀明英光</v>
      </c>
      <c r="I98" s="487" t="s">
        <v>337</v>
      </c>
      <c r="J98" s="187"/>
      <c r="K98" s="183"/>
      <c r="L98" s="486" t="s">
        <v>339</v>
      </c>
      <c r="M98" s="185" t="str">
        <f>_xlfn.IFERROR(VLOOKUP(K97,'出場一覧'!$A:$I,9),"")</f>
        <v>聖霊女短付</v>
      </c>
      <c r="N98" s="487" t="s">
        <v>337</v>
      </c>
      <c r="O98" s="187"/>
    </row>
    <row r="99" spans="1:15" ht="16.5" customHeight="1">
      <c r="A99" s="183"/>
      <c r="B99" s="486"/>
      <c r="C99" s="190" t="str">
        <f>_xlfn.IFERROR(VLOOKUP(A97,'出場一覧'!$A:$I,8),"")</f>
        <v>東京</v>
      </c>
      <c r="D99" s="487"/>
      <c r="E99" s="187"/>
      <c r="F99" s="183"/>
      <c r="G99" s="486"/>
      <c r="H99" s="190" t="str">
        <f>_xlfn.IFERROR(VLOOKUP(F97,'出場一覧'!$A:$I,8),"")</f>
        <v>北関東</v>
      </c>
      <c r="I99" s="487"/>
      <c r="J99" s="187"/>
      <c r="K99" s="183"/>
      <c r="L99" s="486"/>
      <c r="M99" s="190" t="str">
        <f>_xlfn.IFERROR(VLOOKUP(K97,'出場一覧'!$A:$I,8),"")</f>
        <v>東北</v>
      </c>
      <c r="N99" s="487"/>
      <c r="O99" s="187"/>
    </row>
    <row r="100" spans="1:15" ht="16.5" customHeight="1">
      <c r="A100" s="193"/>
      <c r="B100" s="194"/>
      <c r="C100" s="194"/>
      <c r="D100" s="194"/>
      <c r="E100" s="195"/>
      <c r="F100" s="193"/>
      <c r="G100" s="194"/>
      <c r="H100" s="194"/>
      <c r="I100" s="194"/>
      <c r="J100" s="195"/>
      <c r="K100" s="193"/>
      <c r="L100" s="194"/>
      <c r="M100" s="194"/>
      <c r="N100" s="194"/>
      <c r="O100" s="195"/>
    </row>
    <row r="101" spans="1:15" ht="16.5" customHeight="1">
      <c r="A101" s="496" t="s">
        <v>362</v>
      </c>
      <c r="B101" s="497"/>
      <c r="C101" s="500" t="s">
        <v>334</v>
      </c>
      <c r="D101" s="500"/>
      <c r="E101" s="501"/>
      <c r="F101" s="496" t="s">
        <v>362</v>
      </c>
      <c r="G101" s="497"/>
      <c r="H101" s="500" t="s">
        <v>334</v>
      </c>
      <c r="I101" s="500"/>
      <c r="J101" s="501"/>
      <c r="K101" s="496" t="s">
        <v>362</v>
      </c>
      <c r="L101" s="497"/>
      <c r="M101" s="500" t="s">
        <v>359</v>
      </c>
      <c r="N101" s="500"/>
      <c r="O101" s="501"/>
    </row>
    <row r="102" spans="1:15" ht="16.5" customHeight="1">
      <c r="A102" s="498"/>
      <c r="B102" s="499"/>
      <c r="C102" s="502"/>
      <c r="D102" s="502"/>
      <c r="E102" s="503"/>
      <c r="F102" s="498"/>
      <c r="G102" s="499"/>
      <c r="H102" s="502"/>
      <c r="I102" s="502"/>
      <c r="J102" s="503"/>
      <c r="K102" s="498"/>
      <c r="L102" s="499"/>
      <c r="M102" s="502"/>
      <c r="N102" s="502"/>
      <c r="O102" s="503"/>
    </row>
    <row r="103" spans="1:15" ht="16.5" customHeight="1">
      <c r="A103" s="183">
        <v>38</v>
      </c>
      <c r="B103" s="184" t="s">
        <v>335</v>
      </c>
      <c r="C103" s="185" t="str">
        <f>_xlfn.IFERROR(VLOOKUP(A103,'出場一覧'!$A:$I,6),"")</f>
        <v>佐藤　はな</v>
      </c>
      <c r="D103" s="186" t="str">
        <f>_xlfn.IFERROR(VLOOKUP(A103,'出場一覧'!$A:$I,7),"")</f>
        <v>②</v>
      </c>
      <c r="E103" s="187"/>
      <c r="F103" s="183">
        <v>40</v>
      </c>
      <c r="G103" s="184" t="s">
        <v>335</v>
      </c>
      <c r="H103" s="185" t="str">
        <f>_xlfn.IFERROR(VLOOKUP(F103,'出場一覧'!$A:$I,6),"")</f>
        <v>小出　涼音</v>
      </c>
      <c r="I103" s="186" t="str">
        <f>_xlfn.IFERROR(VLOOKUP(F103,'出場一覧'!$A:$I,7),"")</f>
        <v>①</v>
      </c>
      <c r="J103" s="187"/>
      <c r="K103" s="183">
        <v>44</v>
      </c>
      <c r="L103" s="184" t="s">
        <v>335</v>
      </c>
      <c r="M103" s="185" t="str">
        <f>_xlfn.IFERROR(VLOOKUP(K103,'出場一覧'!$A:$I,6),"")</f>
        <v>鈴木　桃子</v>
      </c>
      <c r="N103" s="186" t="str">
        <f>_xlfn.IFERROR(VLOOKUP(K103,'出場一覧'!$A:$I,7),"")</f>
        <v>①</v>
      </c>
      <c r="O103" s="187"/>
    </row>
    <row r="104" spans="1:15" ht="16.5" customHeight="1">
      <c r="A104" s="189"/>
      <c r="B104" s="486" t="s">
        <v>336</v>
      </c>
      <c r="C104" s="185" t="str">
        <f>_xlfn.IFERROR(VLOOKUP(A103,'出場一覧'!$A:$I,9),"")</f>
        <v>聖光学院</v>
      </c>
      <c r="D104" s="487" t="s">
        <v>337</v>
      </c>
      <c r="E104" s="187"/>
      <c r="F104" s="189"/>
      <c r="G104" s="486" t="s">
        <v>336</v>
      </c>
      <c r="H104" s="185" t="str">
        <f>_xlfn.IFERROR(VLOOKUP(F103,'出場一覧'!$A:$I,9),"")</f>
        <v>光明相模原</v>
      </c>
      <c r="I104" s="487" t="s">
        <v>337</v>
      </c>
      <c r="J104" s="187"/>
      <c r="K104" s="189"/>
      <c r="L104" s="486" t="s">
        <v>336</v>
      </c>
      <c r="M104" s="185" t="str">
        <f>_xlfn.IFERROR(VLOOKUP(K103,'出場一覧'!$A:$I,9),"")</f>
        <v>聖和学園</v>
      </c>
      <c r="N104" s="487" t="s">
        <v>337</v>
      </c>
      <c r="O104" s="187"/>
    </row>
    <row r="105" spans="1:15" ht="16.5" customHeight="1">
      <c r="A105" s="183"/>
      <c r="B105" s="486"/>
      <c r="C105" s="190" t="str">
        <f>_xlfn.IFERROR(VLOOKUP(A103,'出場一覧'!$A:$I,8),"")</f>
        <v>東北</v>
      </c>
      <c r="D105" s="487"/>
      <c r="E105" s="187"/>
      <c r="F105" s="183"/>
      <c r="G105" s="486"/>
      <c r="H105" s="190" t="str">
        <f>_xlfn.IFERROR(VLOOKUP(F103,'出場一覧'!$A:$I,8),"")</f>
        <v>南関東</v>
      </c>
      <c r="I105" s="487"/>
      <c r="J105" s="187"/>
      <c r="K105" s="183"/>
      <c r="L105" s="486"/>
      <c r="M105" s="190" t="str">
        <f>_xlfn.IFERROR(VLOOKUP(K103,'出場一覧'!$A:$I,8),"")</f>
        <v>東北</v>
      </c>
      <c r="N105" s="487"/>
      <c r="O105" s="187"/>
    </row>
    <row r="106" spans="1:15" ht="16.5" customHeight="1">
      <c r="A106" s="183"/>
      <c r="B106" s="191"/>
      <c r="C106" s="186" t="s">
        <v>338</v>
      </c>
      <c r="D106" s="192"/>
      <c r="E106" s="187"/>
      <c r="F106" s="183"/>
      <c r="G106" s="191"/>
      <c r="H106" s="186" t="s">
        <v>338</v>
      </c>
      <c r="I106" s="192"/>
      <c r="J106" s="187"/>
      <c r="K106" s="183"/>
      <c r="L106" s="191"/>
      <c r="M106" s="186" t="s">
        <v>338</v>
      </c>
      <c r="N106" s="192"/>
      <c r="O106" s="187"/>
    </row>
    <row r="107" spans="1:15" ht="16.5" customHeight="1">
      <c r="A107" s="183">
        <v>39</v>
      </c>
      <c r="B107" s="184" t="s">
        <v>335</v>
      </c>
      <c r="C107" s="185" t="str">
        <f>_xlfn.IFERROR(VLOOKUP(A107,'出場一覧'!$A:$I,6),"")</f>
        <v>岡垣　穂香</v>
      </c>
      <c r="D107" s="186" t="str">
        <f>_xlfn.IFERROR(VLOOKUP(A107,'出場一覧'!$A:$I,7),"")</f>
        <v>②</v>
      </c>
      <c r="E107" s="187"/>
      <c r="F107" s="183">
        <v>41</v>
      </c>
      <c r="G107" s="184" t="s">
        <v>335</v>
      </c>
      <c r="H107" s="185" t="str">
        <f>_xlfn.IFERROR(VLOOKUP(F107,'出場一覧'!$A:$I,6),"")</f>
        <v>坂尻　若菜</v>
      </c>
      <c r="I107" s="186" t="str">
        <f>_xlfn.IFERROR(VLOOKUP(F107,'出場一覧'!$A:$I,7),"")</f>
        <v>①</v>
      </c>
      <c r="J107" s="187"/>
      <c r="K107" s="183">
        <v>45</v>
      </c>
      <c r="L107" s="184" t="s">
        <v>335</v>
      </c>
      <c r="M107" s="185" t="str">
        <f>_xlfn.IFERROR(VLOOKUP(K107,'出場一覧'!$A:$I,6),"")</f>
        <v>古賀　麻尋</v>
      </c>
      <c r="N107" s="186" t="str">
        <f>_xlfn.IFERROR(VLOOKUP(K107,'出場一覧'!$A:$I,7),"")</f>
        <v>②</v>
      </c>
      <c r="O107" s="187"/>
    </row>
    <row r="108" spans="1:15" ht="16.5" customHeight="1">
      <c r="A108" s="183"/>
      <c r="B108" s="486" t="s">
        <v>339</v>
      </c>
      <c r="C108" s="185" t="str">
        <f>_xlfn.IFERROR(VLOOKUP(A107,'出場一覧'!$A:$I,9),"")</f>
        <v>岡山学芸館</v>
      </c>
      <c r="D108" s="487" t="s">
        <v>337</v>
      </c>
      <c r="E108" s="187"/>
      <c r="F108" s="183"/>
      <c r="G108" s="486" t="s">
        <v>339</v>
      </c>
      <c r="H108" s="185" t="str">
        <f>_xlfn.IFERROR(VLOOKUP(F107,'出場一覧'!$A:$I,9),"")</f>
        <v>札幌光星</v>
      </c>
      <c r="I108" s="487" t="s">
        <v>337</v>
      </c>
      <c r="J108" s="187"/>
      <c r="K108" s="183"/>
      <c r="L108" s="486" t="s">
        <v>339</v>
      </c>
      <c r="M108" s="185" t="str">
        <f>_xlfn.IFERROR(VLOOKUP(K107,'出場一覧'!$A:$I,9),"")</f>
        <v>相生学院</v>
      </c>
      <c r="N108" s="487" t="s">
        <v>337</v>
      </c>
      <c r="O108" s="187"/>
    </row>
    <row r="109" spans="1:15" ht="16.5" customHeight="1">
      <c r="A109" s="183"/>
      <c r="B109" s="486"/>
      <c r="C109" s="190" t="str">
        <f>_xlfn.IFERROR(VLOOKUP(A107,'出場一覧'!$A:$I,8),"")</f>
        <v>中国</v>
      </c>
      <c r="D109" s="487"/>
      <c r="E109" s="187"/>
      <c r="F109" s="183"/>
      <c r="G109" s="486"/>
      <c r="H109" s="190" t="str">
        <f>_xlfn.IFERROR(VLOOKUP(F107,'出場一覧'!$A:$I,8),"")</f>
        <v>北海道</v>
      </c>
      <c r="I109" s="487"/>
      <c r="J109" s="187"/>
      <c r="K109" s="183"/>
      <c r="L109" s="486"/>
      <c r="M109" s="190" t="str">
        <f>_xlfn.IFERROR(VLOOKUP(K107,'出場一覧'!$A:$I,8),"")</f>
        <v>近畿</v>
      </c>
      <c r="N109" s="487"/>
      <c r="O109" s="187"/>
    </row>
    <row r="110" spans="1:15" ht="16.5" customHeight="1">
      <c r="A110" s="193"/>
      <c r="B110" s="194"/>
      <c r="C110" s="194"/>
      <c r="D110" s="194"/>
      <c r="E110" s="195"/>
      <c r="F110" s="193"/>
      <c r="G110" s="194"/>
      <c r="H110" s="194"/>
      <c r="I110" s="194"/>
      <c r="J110" s="195"/>
      <c r="K110" s="193"/>
      <c r="L110" s="194"/>
      <c r="M110" s="194"/>
      <c r="N110" s="194"/>
      <c r="O110" s="195"/>
    </row>
    <row r="111" spans="1:15" ht="16.5" customHeight="1">
      <c r="A111" s="496" t="s">
        <v>362</v>
      </c>
      <c r="B111" s="497"/>
      <c r="C111" s="500" t="s">
        <v>334</v>
      </c>
      <c r="D111" s="500"/>
      <c r="E111" s="501"/>
      <c r="F111" s="496" t="s">
        <v>362</v>
      </c>
      <c r="G111" s="497"/>
      <c r="H111" s="500" t="s">
        <v>334</v>
      </c>
      <c r="I111" s="500"/>
      <c r="J111" s="501"/>
      <c r="K111" s="496" t="s">
        <v>362</v>
      </c>
      <c r="L111" s="497"/>
      <c r="M111" s="500" t="s">
        <v>334</v>
      </c>
      <c r="N111" s="500"/>
      <c r="O111" s="501"/>
    </row>
    <row r="112" spans="1:15" ht="16.5" customHeight="1">
      <c r="A112" s="498"/>
      <c r="B112" s="499"/>
      <c r="C112" s="502"/>
      <c r="D112" s="502"/>
      <c r="E112" s="503"/>
      <c r="F112" s="498"/>
      <c r="G112" s="499"/>
      <c r="H112" s="502"/>
      <c r="I112" s="502"/>
      <c r="J112" s="503"/>
      <c r="K112" s="498"/>
      <c r="L112" s="499"/>
      <c r="M112" s="502"/>
      <c r="N112" s="502"/>
      <c r="O112" s="503"/>
    </row>
    <row r="113" spans="1:15" ht="16.5" customHeight="1">
      <c r="A113" s="183">
        <v>46</v>
      </c>
      <c r="B113" s="184" t="s">
        <v>335</v>
      </c>
      <c r="C113" s="185" t="str">
        <f>_xlfn.IFERROR(VLOOKUP(A113,'出場一覧'!$A:$I,6),"")</f>
        <v>吉田　朋夏</v>
      </c>
      <c r="D113" s="186" t="str">
        <f>_xlfn.IFERROR(VLOOKUP(A113,'出場一覧'!$A:$I,7),"")</f>
        <v>①</v>
      </c>
      <c r="E113" s="187"/>
      <c r="F113" s="183"/>
      <c r="G113" s="184" t="s">
        <v>335</v>
      </c>
      <c r="H113" s="185">
        <f>_xlfn.IFERROR(VLOOKUP(F113,'出場一覧'!$A:$I,6),"")</f>
      </c>
      <c r="I113" s="186">
        <f>_xlfn.IFERROR(VLOOKUP(F113,'出場一覧'!$A:$I,7),"")</f>
      </c>
      <c r="J113" s="187"/>
      <c r="K113" s="183"/>
      <c r="L113" s="184" t="s">
        <v>335</v>
      </c>
      <c r="M113" s="185">
        <f>_xlfn.IFERROR(VLOOKUP(K113,'出場一覧'!$A:$I,6),"")</f>
      </c>
      <c r="N113" s="186">
        <f>_xlfn.IFERROR(VLOOKUP(K113,'出場一覧'!$A:$I,7),"")</f>
      </c>
      <c r="O113" s="187"/>
    </row>
    <row r="114" spans="1:15" ht="16.5" customHeight="1">
      <c r="A114" s="189"/>
      <c r="B114" s="486" t="s">
        <v>336</v>
      </c>
      <c r="C114" s="185" t="str">
        <f>_xlfn.IFERROR(VLOOKUP(A113,'出場一覧'!$A:$I,9),"")</f>
        <v>仁愛女子</v>
      </c>
      <c r="D114" s="487" t="s">
        <v>337</v>
      </c>
      <c r="E114" s="187"/>
      <c r="F114" s="189"/>
      <c r="G114" s="486" t="s">
        <v>336</v>
      </c>
      <c r="H114" s="185">
        <f>_xlfn.IFERROR(VLOOKUP(F113,'出場一覧'!$A:$I,9),"")</f>
      </c>
      <c r="I114" s="487" t="s">
        <v>337</v>
      </c>
      <c r="J114" s="187"/>
      <c r="K114" s="189"/>
      <c r="L114" s="486" t="s">
        <v>336</v>
      </c>
      <c r="M114" s="185">
        <f>_xlfn.IFERROR(VLOOKUP(K113,'出場一覧'!$A:$I,9),"")</f>
      </c>
      <c r="N114" s="487" t="s">
        <v>337</v>
      </c>
      <c r="O114" s="187"/>
    </row>
    <row r="115" spans="1:15" ht="16.5" customHeight="1">
      <c r="A115" s="183"/>
      <c r="B115" s="486"/>
      <c r="C115" s="190" t="str">
        <f>_xlfn.IFERROR(VLOOKUP(A113,'出場一覧'!$A:$I,8),"")</f>
        <v>北信越</v>
      </c>
      <c r="D115" s="487"/>
      <c r="E115" s="187"/>
      <c r="F115" s="183"/>
      <c r="G115" s="486"/>
      <c r="H115" s="190">
        <f>_xlfn.IFERROR(VLOOKUP(F113,'出場一覧'!$A:$I,8),"")</f>
      </c>
      <c r="I115" s="487"/>
      <c r="J115" s="187"/>
      <c r="K115" s="183"/>
      <c r="L115" s="486"/>
      <c r="M115" s="190">
        <f>_xlfn.IFERROR(VLOOKUP(K113,'出場一覧'!$A:$I,8),"")</f>
      </c>
      <c r="N115" s="487"/>
      <c r="O115" s="187"/>
    </row>
    <row r="116" spans="1:15" ht="16.5" customHeight="1">
      <c r="A116" s="183"/>
      <c r="B116" s="191"/>
      <c r="C116" s="186" t="s">
        <v>338</v>
      </c>
      <c r="D116" s="192"/>
      <c r="E116" s="187"/>
      <c r="F116" s="183"/>
      <c r="G116" s="191"/>
      <c r="H116" s="186" t="s">
        <v>338</v>
      </c>
      <c r="I116" s="192"/>
      <c r="J116" s="187"/>
      <c r="K116" s="183"/>
      <c r="L116" s="191"/>
      <c r="M116" s="186" t="s">
        <v>338</v>
      </c>
      <c r="N116" s="192"/>
      <c r="O116" s="187"/>
    </row>
    <row r="117" spans="1:15" ht="16.5" customHeight="1">
      <c r="A117" s="183">
        <v>47</v>
      </c>
      <c r="B117" s="184" t="s">
        <v>335</v>
      </c>
      <c r="C117" s="185" t="str">
        <f>_xlfn.IFERROR(VLOOKUP(A117,'出場一覧'!$A:$I,6),"")</f>
        <v>早瀬　日菜乃</v>
      </c>
      <c r="D117" s="186" t="str">
        <f>_xlfn.IFERROR(VLOOKUP(A117,'出場一覧'!$A:$I,7),"")</f>
        <v>②</v>
      </c>
      <c r="E117" s="187"/>
      <c r="F117" s="183"/>
      <c r="G117" s="184" t="s">
        <v>335</v>
      </c>
      <c r="H117" s="185">
        <f>_xlfn.IFERROR(VLOOKUP(F117,'出場一覧'!$A:$I,6),"")</f>
      </c>
      <c r="I117" s="186">
        <f>_xlfn.IFERROR(VLOOKUP(F117,'出場一覧'!$A:$I,7),"")</f>
      </c>
      <c r="J117" s="187"/>
      <c r="K117" s="183"/>
      <c r="L117" s="184" t="s">
        <v>335</v>
      </c>
      <c r="M117" s="185">
        <f>_xlfn.IFERROR(VLOOKUP(K117,'出場一覧'!$A:$I,6),"")</f>
      </c>
      <c r="N117" s="186">
        <f>_xlfn.IFERROR(VLOOKUP(K117,'出場一覧'!$A:$I,7),"")</f>
      </c>
      <c r="O117" s="187"/>
    </row>
    <row r="118" spans="1:15" ht="16.5" customHeight="1">
      <c r="A118" s="183"/>
      <c r="B118" s="486" t="s">
        <v>339</v>
      </c>
      <c r="C118" s="185" t="str">
        <f>_xlfn.IFERROR(VLOOKUP(A117,'出場一覧'!$A:$I,9),"")</f>
        <v>東京</v>
      </c>
      <c r="D118" s="487" t="s">
        <v>337</v>
      </c>
      <c r="E118" s="187"/>
      <c r="F118" s="183"/>
      <c r="G118" s="486" t="s">
        <v>339</v>
      </c>
      <c r="H118" s="185">
        <f>_xlfn.IFERROR(VLOOKUP(F117,'出場一覧'!$A:$I,9),"")</f>
      </c>
      <c r="I118" s="487" t="s">
        <v>337</v>
      </c>
      <c r="J118" s="187"/>
      <c r="K118" s="183"/>
      <c r="L118" s="486" t="s">
        <v>339</v>
      </c>
      <c r="M118" s="185">
        <f>_xlfn.IFERROR(VLOOKUP(K117,'出場一覧'!$A:$I,9),"")</f>
      </c>
      <c r="N118" s="487" t="s">
        <v>337</v>
      </c>
      <c r="O118" s="187"/>
    </row>
    <row r="119" spans="1:15" ht="16.5" customHeight="1">
      <c r="A119" s="183"/>
      <c r="B119" s="486"/>
      <c r="C119" s="190" t="str">
        <f>_xlfn.IFERROR(VLOOKUP(A117,'出場一覧'!$A:$I,8),"")</f>
        <v>東京</v>
      </c>
      <c r="D119" s="487"/>
      <c r="E119" s="187"/>
      <c r="F119" s="183"/>
      <c r="G119" s="486"/>
      <c r="H119" s="190">
        <f>_xlfn.IFERROR(VLOOKUP(F117,'出場一覧'!$A:$I,8),"")</f>
      </c>
      <c r="I119" s="487"/>
      <c r="J119" s="187"/>
      <c r="K119" s="183"/>
      <c r="L119" s="486"/>
      <c r="M119" s="190">
        <f>_xlfn.IFERROR(VLOOKUP(K117,'出場一覧'!$A:$I,8),"")</f>
      </c>
      <c r="N119" s="487"/>
      <c r="O119" s="187"/>
    </row>
    <row r="120" spans="1:15" ht="16.5" customHeight="1">
      <c r="A120" s="193"/>
      <c r="B120" s="194"/>
      <c r="C120" s="194"/>
      <c r="D120" s="194"/>
      <c r="E120" s="195"/>
      <c r="F120" s="193"/>
      <c r="G120" s="194"/>
      <c r="H120" s="194"/>
      <c r="I120" s="194"/>
      <c r="J120" s="195"/>
      <c r="K120" s="193"/>
      <c r="L120" s="194"/>
      <c r="M120" s="194"/>
      <c r="N120" s="194"/>
      <c r="O120" s="195"/>
    </row>
  </sheetData>
  <sheetProtection/>
  <mergeCells count="216">
    <mergeCell ref="B114:B115"/>
    <mergeCell ref="D114:D115"/>
    <mergeCell ref="G114:G115"/>
    <mergeCell ref="I114:I115"/>
    <mergeCell ref="L114:L115"/>
    <mergeCell ref="N114:N115"/>
    <mergeCell ref="B118:B119"/>
    <mergeCell ref="D118:D119"/>
    <mergeCell ref="G118:G119"/>
    <mergeCell ref="I118:I119"/>
    <mergeCell ref="L118:L119"/>
    <mergeCell ref="N118:N119"/>
    <mergeCell ref="B108:B109"/>
    <mergeCell ref="D108:D109"/>
    <mergeCell ref="G108:G109"/>
    <mergeCell ref="I108:I109"/>
    <mergeCell ref="L108:L109"/>
    <mergeCell ref="N108:N109"/>
    <mergeCell ref="A111:B112"/>
    <mergeCell ref="C111:E112"/>
    <mergeCell ref="F111:G112"/>
    <mergeCell ref="H111:J112"/>
    <mergeCell ref="K111:L112"/>
    <mergeCell ref="M111:O112"/>
    <mergeCell ref="A101:B102"/>
    <mergeCell ref="C101:E102"/>
    <mergeCell ref="F101:G102"/>
    <mergeCell ref="H101:J102"/>
    <mergeCell ref="K101:L102"/>
    <mergeCell ref="M101:O102"/>
    <mergeCell ref="B104:B105"/>
    <mergeCell ref="D104:D105"/>
    <mergeCell ref="G104:G105"/>
    <mergeCell ref="I104:I105"/>
    <mergeCell ref="L104:L105"/>
    <mergeCell ref="N104:N105"/>
    <mergeCell ref="B94:B95"/>
    <mergeCell ref="D94:D95"/>
    <mergeCell ref="G94:G95"/>
    <mergeCell ref="I94:I95"/>
    <mergeCell ref="L94:L95"/>
    <mergeCell ref="N94:N95"/>
    <mergeCell ref="B98:B99"/>
    <mergeCell ref="D98:D99"/>
    <mergeCell ref="G98:G99"/>
    <mergeCell ref="I98:I99"/>
    <mergeCell ref="L98:L99"/>
    <mergeCell ref="N98:N99"/>
    <mergeCell ref="B88:B89"/>
    <mergeCell ref="D88:D89"/>
    <mergeCell ref="G88:G89"/>
    <mergeCell ref="I88:I89"/>
    <mergeCell ref="L88:L89"/>
    <mergeCell ref="N88:N89"/>
    <mergeCell ref="A91:B92"/>
    <mergeCell ref="C91:E92"/>
    <mergeCell ref="F91:G92"/>
    <mergeCell ref="H91:J92"/>
    <mergeCell ref="K91:L92"/>
    <mergeCell ref="M91:O92"/>
    <mergeCell ref="A81:B82"/>
    <mergeCell ref="C81:E82"/>
    <mergeCell ref="F81:G82"/>
    <mergeCell ref="H81:J82"/>
    <mergeCell ref="K81:L82"/>
    <mergeCell ref="M81:O82"/>
    <mergeCell ref="B84:B85"/>
    <mergeCell ref="D84:D85"/>
    <mergeCell ref="G84:G85"/>
    <mergeCell ref="I84:I85"/>
    <mergeCell ref="L84:L85"/>
    <mergeCell ref="N84:N85"/>
    <mergeCell ref="B74:B75"/>
    <mergeCell ref="D74:D75"/>
    <mergeCell ref="G74:G75"/>
    <mergeCell ref="I74:I75"/>
    <mergeCell ref="L74:L75"/>
    <mergeCell ref="N74:N75"/>
    <mergeCell ref="B78:B79"/>
    <mergeCell ref="D78:D79"/>
    <mergeCell ref="G78:G79"/>
    <mergeCell ref="I78:I79"/>
    <mergeCell ref="L78:L79"/>
    <mergeCell ref="N78:N79"/>
    <mergeCell ref="B68:B69"/>
    <mergeCell ref="D68:D69"/>
    <mergeCell ref="G68:G69"/>
    <mergeCell ref="I68:I69"/>
    <mergeCell ref="L68:L69"/>
    <mergeCell ref="N68:N69"/>
    <mergeCell ref="A71:B72"/>
    <mergeCell ref="C71:E72"/>
    <mergeCell ref="F71:G72"/>
    <mergeCell ref="H71:J72"/>
    <mergeCell ref="K71:L72"/>
    <mergeCell ref="M71:O72"/>
    <mergeCell ref="A61:B62"/>
    <mergeCell ref="C61:E62"/>
    <mergeCell ref="F61:G62"/>
    <mergeCell ref="H61:J62"/>
    <mergeCell ref="K61:L62"/>
    <mergeCell ref="M61:O62"/>
    <mergeCell ref="B64:B65"/>
    <mergeCell ref="D64:D65"/>
    <mergeCell ref="G64:G65"/>
    <mergeCell ref="I64:I65"/>
    <mergeCell ref="L64:L65"/>
    <mergeCell ref="N64:N65"/>
    <mergeCell ref="B54:B55"/>
    <mergeCell ref="D54:D55"/>
    <mergeCell ref="G54:G55"/>
    <mergeCell ref="I54:I55"/>
    <mergeCell ref="L54:L55"/>
    <mergeCell ref="N54:N55"/>
    <mergeCell ref="B58:B59"/>
    <mergeCell ref="D58:D59"/>
    <mergeCell ref="G58:G59"/>
    <mergeCell ref="I58:I59"/>
    <mergeCell ref="L58:L59"/>
    <mergeCell ref="N58:N59"/>
    <mergeCell ref="B48:B49"/>
    <mergeCell ref="D48:D49"/>
    <mergeCell ref="G48:G49"/>
    <mergeCell ref="I48:I49"/>
    <mergeCell ref="L48:L49"/>
    <mergeCell ref="N48:N49"/>
    <mergeCell ref="A51:B52"/>
    <mergeCell ref="C51:E52"/>
    <mergeCell ref="F51:G52"/>
    <mergeCell ref="H51:J52"/>
    <mergeCell ref="K51:L52"/>
    <mergeCell ref="M51:O52"/>
    <mergeCell ref="A41:B42"/>
    <mergeCell ref="C41:E42"/>
    <mergeCell ref="F41:G42"/>
    <mergeCell ref="H41:J42"/>
    <mergeCell ref="K41:L42"/>
    <mergeCell ref="M41:O42"/>
    <mergeCell ref="B44:B45"/>
    <mergeCell ref="D44:D45"/>
    <mergeCell ref="G44:G45"/>
    <mergeCell ref="I44:I45"/>
    <mergeCell ref="L44:L45"/>
    <mergeCell ref="N44:N45"/>
    <mergeCell ref="B34:B35"/>
    <mergeCell ref="D34:D35"/>
    <mergeCell ref="G34:G35"/>
    <mergeCell ref="I34:I35"/>
    <mergeCell ref="L34:L35"/>
    <mergeCell ref="N34:N35"/>
    <mergeCell ref="B38:B39"/>
    <mergeCell ref="D38:D39"/>
    <mergeCell ref="G38:G39"/>
    <mergeCell ref="I38:I39"/>
    <mergeCell ref="L38:L39"/>
    <mergeCell ref="N38:N39"/>
    <mergeCell ref="B28:B29"/>
    <mergeCell ref="D28:D29"/>
    <mergeCell ref="G28:G29"/>
    <mergeCell ref="I28:I29"/>
    <mergeCell ref="L28:L29"/>
    <mergeCell ref="N28:N29"/>
    <mergeCell ref="A31:B32"/>
    <mergeCell ref="C31:E32"/>
    <mergeCell ref="F31:G32"/>
    <mergeCell ref="H31:J32"/>
    <mergeCell ref="K31:L32"/>
    <mergeCell ref="M31:O32"/>
    <mergeCell ref="A21:B22"/>
    <mergeCell ref="C21:E22"/>
    <mergeCell ref="F21:G22"/>
    <mergeCell ref="H21:J22"/>
    <mergeCell ref="K21:L22"/>
    <mergeCell ref="M21:O22"/>
    <mergeCell ref="B24:B25"/>
    <mergeCell ref="D24:D25"/>
    <mergeCell ref="G24:G25"/>
    <mergeCell ref="I24:I25"/>
    <mergeCell ref="L24:L25"/>
    <mergeCell ref="N24:N25"/>
    <mergeCell ref="B14:B15"/>
    <mergeCell ref="D14:D15"/>
    <mergeCell ref="G14:G15"/>
    <mergeCell ref="I14:I15"/>
    <mergeCell ref="L14:L15"/>
    <mergeCell ref="N14:N15"/>
    <mergeCell ref="B18:B19"/>
    <mergeCell ref="D18:D19"/>
    <mergeCell ref="G18:G19"/>
    <mergeCell ref="I18:I19"/>
    <mergeCell ref="L18:L19"/>
    <mergeCell ref="N18:N19"/>
    <mergeCell ref="B8:B9"/>
    <mergeCell ref="D8:D9"/>
    <mergeCell ref="G8:G9"/>
    <mergeCell ref="I8:I9"/>
    <mergeCell ref="L8:L9"/>
    <mergeCell ref="N8:N9"/>
    <mergeCell ref="A11:B12"/>
    <mergeCell ref="C11:E12"/>
    <mergeCell ref="F11:G12"/>
    <mergeCell ref="H11:J12"/>
    <mergeCell ref="K11:L12"/>
    <mergeCell ref="M11:O12"/>
    <mergeCell ref="A1:B2"/>
    <mergeCell ref="C1:E2"/>
    <mergeCell ref="F1:G2"/>
    <mergeCell ref="H1:J2"/>
    <mergeCell ref="K1:L2"/>
    <mergeCell ref="M1:O2"/>
    <mergeCell ref="B4:B5"/>
    <mergeCell ref="D4:D5"/>
    <mergeCell ref="G4:G5"/>
    <mergeCell ref="I4:I5"/>
    <mergeCell ref="L4:L5"/>
    <mergeCell ref="N4:N5"/>
  </mergeCells>
  <printOptions/>
  <pageMargins left="1.09" right="0.49" top="0.74" bottom="0.36" header="0.31496062992125984" footer="0.31496062992125984"/>
  <pageSetup fitToHeight="0" fitToWidth="1" horizontalDpi="600" verticalDpi="600" orientation="landscape" paperSize="9" r:id="rId1"/>
  <rowBreaks count="3" manualBreakCount="3">
    <brk id="30" max="255" man="1"/>
    <brk id="60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K69"/>
  <sheetViews>
    <sheetView view="pageBreakPreview" zoomScale="50" zoomScaleNormal="50" zoomScaleSheetLayoutView="50" zoomScalePageLayoutView="0" workbookViewId="0" topLeftCell="A1">
      <selection activeCell="AJ10" sqref="AJ10"/>
    </sheetView>
  </sheetViews>
  <sheetFormatPr defaultColWidth="9.00390625" defaultRowHeight="15"/>
  <cols>
    <col min="1" max="2" width="5.8515625" style="301" bestFit="1" customWidth="1"/>
    <col min="3" max="3" width="18.140625" style="283" bestFit="1" customWidth="1"/>
    <col min="4" max="4" width="5.8515625" style="303" bestFit="1" customWidth="1"/>
    <col min="5" max="5" width="3.8515625" style="303" bestFit="1" customWidth="1"/>
    <col min="6" max="6" width="11.8515625" style="302" bestFit="1" customWidth="1"/>
    <col min="7" max="7" width="4.421875" style="302" bestFit="1" customWidth="1"/>
    <col min="8" max="8" width="17.8515625" style="283" bestFit="1" customWidth="1"/>
    <col min="9" max="9" width="3.8515625" style="283" bestFit="1" customWidth="1"/>
    <col min="10" max="10" width="6.57421875" style="303" customWidth="1"/>
    <col min="11" max="11" width="6.57421875" style="14" customWidth="1"/>
    <col min="12" max="19" width="6.57421875" style="301" customWidth="1"/>
    <col min="20" max="20" width="6.57421875" style="14" customWidth="1"/>
    <col min="21" max="21" width="6.57421875" style="248" customWidth="1"/>
    <col min="22" max="22" width="21.57421875" style="283" bestFit="1" customWidth="1"/>
    <col min="23" max="23" width="5.8515625" style="303" bestFit="1" customWidth="1"/>
    <col min="24" max="24" width="3.8515625" style="301" bestFit="1" customWidth="1"/>
    <col min="25" max="25" width="11.8515625" style="302" bestFit="1" customWidth="1"/>
    <col min="26" max="26" width="4.421875" style="302" bestFit="1" customWidth="1"/>
    <col min="27" max="27" width="17.8515625" style="301" bestFit="1" customWidth="1"/>
    <col min="28" max="28" width="3.8515625" style="301" bestFit="1" customWidth="1"/>
    <col min="29" max="29" width="5.8515625" style="301" bestFit="1" customWidth="1"/>
    <col min="30" max="30" width="9.421875" style="14" customWidth="1"/>
    <col min="31" max="31" width="9.00390625" style="301" bestFit="1" customWidth="1"/>
    <col min="32" max="32" width="10.00390625" style="301" customWidth="1"/>
    <col min="33" max="33" width="24.00390625" style="301" customWidth="1"/>
    <col min="34" max="35" width="9.00390625" style="301" customWidth="1"/>
    <col min="36" max="36" width="29.140625" style="301" customWidth="1"/>
    <col min="37" max="16384" width="9.00390625" style="301" customWidth="1"/>
  </cols>
  <sheetData>
    <row r="1" spans="1:29" ht="46.5" customHeight="1">
      <c r="A1" s="283"/>
      <c r="B1" s="521" t="s">
        <v>434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</row>
    <row r="2" spans="1:29" ht="37.5" customHeight="1">
      <c r="A2" s="14"/>
      <c r="B2" s="505" t="s">
        <v>384</v>
      </c>
      <c r="C2" s="505"/>
      <c r="D2" s="505"/>
      <c r="E2" s="505"/>
      <c r="F2" s="505"/>
      <c r="G2" s="505"/>
      <c r="H2" s="505"/>
      <c r="I2" s="505"/>
      <c r="J2" s="248"/>
      <c r="L2" s="14"/>
      <c r="M2" s="14"/>
      <c r="N2" s="14"/>
      <c r="O2" s="14"/>
      <c r="P2" s="14"/>
      <c r="Q2" s="14"/>
      <c r="R2" s="14"/>
      <c r="S2" s="14"/>
      <c r="V2" s="284"/>
      <c r="W2" s="522" t="s">
        <v>435</v>
      </c>
      <c r="X2" s="522"/>
      <c r="Y2" s="522"/>
      <c r="Z2" s="522"/>
      <c r="AA2" s="522"/>
      <c r="AB2" s="522"/>
      <c r="AC2" s="522"/>
    </row>
    <row r="3" spans="22:36" ht="30" customHeight="1">
      <c r="V3" s="285"/>
      <c r="W3" s="523" t="s">
        <v>436</v>
      </c>
      <c r="X3" s="523"/>
      <c r="Y3" s="523"/>
      <c r="Z3" s="523"/>
      <c r="AA3" s="523"/>
      <c r="AB3" s="523"/>
      <c r="AC3" s="523"/>
      <c r="AF3" s="304"/>
      <c r="AG3" s="286"/>
      <c r="AH3" s="286"/>
      <c r="AI3" s="287"/>
      <c r="AJ3" s="287"/>
    </row>
    <row r="4" spans="1:37" ht="30" customHeight="1" thickBot="1">
      <c r="A4" s="504">
        <v>1</v>
      </c>
      <c r="B4" s="508">
        <v>1</v>
      </c>
      <c r="C4" s="506" t="str">
        <f>VLOOKUP(A4,'出場一覧'!$A:$I,2)</f>
        <v>阿多　竜也</v>
      </c>
      <c r="D4" s="507" t="str">
        <f>VLOOKUP(A4,'出場一覧'!$A:$I,3)</f>
        <v>②</v>
      </c>
      <c r="E4" s="507" t="s">
        <v>386</v>
      </c>
      <c r="F4" s="509" t="str">
        <f>VLOOKUP(A4,'出場一覧'!$A:$I,4)</f>
        <v>近畿</v>
      </c>
      <c r="G4" s="504" t="s">
        <v>2</v>
      </c>
      <c r="H4" s="509" t="str">
        <f>VLOOKUP(A4,'出場一覧'!$A:$I,5)</f>
        <v>相生学院</v>
      </c>
      <c r="I4" s="510" t="s">
        <v>437</v>
      </c>
      <c r="J4" s="288"/>
      <c r="K4" s="288"/>
      <c r="L4" s="223"/>
      <c r="M4" s="223"/>
      <c r="N4" s="223"/>
      <c r="O4" s="223"/>
      <c r="P4" s="223"/>
      <c r="Q4" s="223"/>
      <c r="R4" s="223"/>
      <c r="S4" s="223"/>
      <c r="T4" s="427"/>
      <c r="U4" s="427"/>
      <c r="V4" s="506" t="str">
        <f>VLOOKUP(AD4,'出場一覧'!$A:$I,2)</f>
        <v>丸山　隼弥</v>
      </c>
      <c r="W4" s="507" t="str">
        <f>VLOOKUP(AD4,'出場一覧'!$A:$I,3)</f>
        <v>②</v>
      </c>
      <c r="X4" s="507" t="s">
        <v>386</v>
      </c>
      <c r="Y4" s="506" t="str">
        <f>VLOOKUP(AD4,'出場一覧'!$A:$I,4)</f>
        <v>近畿</v>
      </c>
      <c r="Z4" s="504" t="s">
        <v>2</v>
      </c>
      <c r="AA4" s="506" t="str">
        <f>VLOOKUP(AD4,'出場一覧'!$A:$I,5)</f>
        <v>相生学院</v>
      </c>
      <c r="AB4" s="507" t="s">
        <v>437</v>
      </c>
      <c r="AC4" s="508">
        <v>25</v>
      </c>
      <c r="AD4" s="504">
        <v>25</v>
      </c>
      <c r="AF4" s="305"/>
      <c r="AI4" s="289"/>
      <c r="AJ4" s="27"/>
      <c r="AK4" s="14"/>
    </row>
    <row r="5" spans="1:37" ht="30" customHeight="1" thickTop="1">
      <c r="A5" s="504"/>
      <c r="B5" s="508"/>
      <c r="C5" s="506"/>
      <c r="D5" s="507"/>
      <c r="E5" s="507"/>
      <c r="F5" s="509" t="e">
        <v>#N/A</v>
      </c>
      <c r="G5" s="504"/>
      <c r="H5" s="509"/>
      <c r="I5" s="510"/>
      <c r="J5" s="223"/>
      <c r="K5" s="331"/>
      <c r="L5" s="223"/>
      <c r="M5" s="223"/>
      <c r="N5" s="223"/>
      <c r="O5" s="223"/>
      <c r="P5" s="223"/>
      <c r="Q5" s="223"/>
      <c r="R5" s="223"/>
      <c r="S5" s="429"/>
      <c r="T5" s="223"/>
      <c r="U5" s="223"/>
      <c r="V5" s="506"/>
      <c r="W5" s="507"/>
      <c r="X5" s="507"/>
      <c r="Y5" s="506" t="e">
        <v>#N/A</v>
      </c>
      <c r="Z5" s="504"/>
      <c r="AA5" s="506"/>
      <c r="AB5" s="507"/>
      <c r="AC5" s="508"/>
      <c r="AD5" s="504"/>
      <c r="AF5" s="305"/>
      <c r="AI5" s="289"/>
      <c r="AJ5" s="27"/>
      <c r="AK5" s="14"/>
    </row>
    <row r="6" spans="1:37" ht="30" customHeight="1" thickBot="1">
      <c r="A6" s="504">
        <v>2</v>
      </c>
      <c r="B6" s="508">
        <v>2</v>
      </c>
      <c r="C6" s="511" t="str">
        <f>VLOOKUP(A6,'出場一覧'!$A:$I,2)</f>
        <v>石橋　琉</v>
      </c>
      <c r="D6" s="512" t="str">
        <f>VLOOKUP(A6,'出場一覧'!$A:$I,3)</f>
        <v>①</v>
      </c>
      <c r="E6" s="512" t="s">
        <v>386</v>
      </c>
      <c r="F6" s="508" t="str">
        <f>VLOOKUP(A6,'出場一覧'!$A:$I,4)</f>
        <v>北関東</v>
      </c>
      <c r="G6" s="504" t="s">
        <v>2</v>
      </c>
      <c r="H6" s="508" t="str">
        <f>VLOOKUP(A6,'出場一覧'!$A:$I,5)</f>
        <v>川越東</v>
      </c>
      <c r="I6" s="504" t="s">
        <v>437</v>
      </c>
      <c r="J6" s="288"/>
      <c r="K6" s="332" t="s">
        <v>388</v>
      </c>
      <c r="L6" s="443" t="s">
        <v>540</v>
      </c>
      <c r="M6" s="223"/>
      <c r="N6" s="223"/>
      <c r="O6" s="223"/>
      <c r="P6" s="223"/>
      <c r="Q6" s="223"/>
      <c r="R6" s="223"/>
      <c r="S6" s="451" t="s">
        <v>553</v>
      </c>
      <c r="T6" s="223" t="s">
        <v>389</v>
      </c>
      <c r="U6" s="288"/>
      <c r="V6" s="511" t="str">
        <f>VLOOKUP(AD6,'出場一覧'!$A:$I,2)</f>
        <v>斎藤　楓生</v>
      </c>
      <c r="W6" s="512" t="str">
        <f>VLOOKUP(AD6,'出場一覧'!$A:$I,3)</f>
        <v>②</v>
      </c>
      <c r="X6" s="512" t="s">
        <v>386</v>
      </c>
      <c r="Y6" s="511" t="str">
        <f>VLOOKUP(AD6,'出場一覧'!$A:$I,4)</f>
        <v>東北</v>
      </c>
      <c r="Z6" s="504" t="s">
        <v>2</v>
      </c>
      <c r="AA6" s="511" t="str">
        <f>VLOOKUP(AD6,'出場一覧'!$A:$I,5)</f>
        <v>東北学院</v>
      </c>
      <c r="AB6" s="512" t="s">
        <v>437</v>
      </c>
      <c r="AC6" s="508">
        <v>26</v>
      </c>
      <c r="AD6" s="504">
        <v>26</v>
      </c>
      <c r="AF6" s="305"/>
      <c r="AI6" s="289"/>
      <c r="AJ6" s="27"/>
      <c r="AK6" s="14"/>
    </row>
    <row r="7" spans="1:37" ht="30" customHeight="1" thickBot="1" thickTop="1">
      <c r="A7" s="504"/>
      <c r="B7" s="508"/>
      <c r="C7" s="511"/>
      <c r="D7" s="512"/>
      <c r="E7" s="512"/>
      <c r="F7" s="508" t="e">
        <v>#N/A</v>
      </c>
      <c r="G7" s="504"/>
      <c r="H7" s="508"/>
      <c r="I7" s="504"/>
      <c r="J7" s="518" t="s">
        <v>390</v>
      </c>
      <c r="K7" s="443" t="s">
        <v>540</v>
      </c>
      <c r="L7" s="444">
        <v>63</v>
      </c>
      <c r="M7" s="445"/>
      <c r="N7" s="223"/>
      <c r="O7" s="223"/>
      <c r="P7" s="223"/>
      <c r="Q7" s="223"/>
      <c r="R7" s="429"/>
      <c r="S7" s="433">
        <v>64</v>
      </c>
      <c r="T7" s="443" t="s">
        <v>556</v>
      </c>
      <c r="U7" s="520" t="s">
        <v>391</v>
      </c>
      <c r="V7" s="511"/>
      <c r="W7" s="512"/>
      <c r="X7" s="512"/>
      <c r="Y7" s="511" t="e">
        <v>#N/A</v>
      </c>
      <c r="Z7" s="504"/>
      <c r="AA7" s="511"/>
      <c r="AB7" s="512"/>
      <c r="AC7" s="508"/>
      <c r="AD7" s="504"/>
      <c r="AF7" s="305"/>
      <c r="AI7" s="289"/>
      <c r="AJ7" s="27"/>
      <c r="AK7" s="14"/>
    </row>
    <row r="8" spans="1:37" ht="30" customHeight="1" thickBot="1" thickTop="1">
      <c r="A8" s="504">
        <v>3</v>
      </c>
      <c r="B8" s="508">
        <v>3</v>
      </c>
      <c r="C8" s="511" t="str">
        <f>VLOOKUP(A8,'出場一覧'!$A:$I,2)</f>
        <v>加藤　博夢</v>
      </c>
      <c r="D8" s="512" t="str">
        <f>VLOOKUP(A8,'出場一覧'!$A:$I,3)</f>
        <v>②</v>
      </c>
      <c r="E8" s="512" t="s">
        <v>386</v>
      </c>
      <c r="F8" s="508" t="str">
        <f>VLOOKUP(A8,'出場一覧'!$A:$I,4)</f>
        <v>中国</v>
      </c>
      <c r="G8" s="504" t="s">
        <v>2</v>
      </c>
      <c r="H8" s="508" t="str">
        <f>VLOOKUP(A8,'出場一覧'!$A:$I,5)</f>
        <v>岡山理大附</v>
      </c>
      <c r="I8" s="504" t="s">
        <v>438</v>
      </c>
      <c r="J8" s="519"/>
      <c r="K8" s="444">
        <v>63</v>
      </c>
      <c r="L8" s="223"/>
      <c r="M8" s="445"/>
      <c r="N8" s="223"/>
      <c r="O8" s="513" t="s">
        <v>553</v>
      </c>
      <c r="P8" s="513"/>
      <c r="Q8" s="223"/>
      <c r="R8" s="429"/>
      <c r="S8" s="223"/>
      <c r="T8" s="452">
        <v>61</v>
      </c>
      <c r="U8" s="519"/>
      <c r="V8" s="511" t="str">
        <f>VLOOKUP(AD8,'出場一覧'!$A:$I,2)</f>
        <v>橋田　涼平</v>
      </c>
      <c r="W8" s="512" t="str">
        <f>VLOOKUP(AD8,'出場一覧'!$A:$I,3)</f>
        <v>①</v>
      </c>
      <c r="X8" s="512" t="s">
        <v>386</v>
      </c>
      <c r="Y8" s="511" t="str">
        <f>VLOOKUP(AD8,'出場一覧'!$A:$I,4)</f>
        <v>中国</v>
      </c>
      <c r="Z8" s="504" t="s">
        <v>2</v>
      </c>
      <c r="AA8" s="511" t="str">
        <f>VLOOKUP(AD8,'出場一覧'!$A:$I,5)</f>
        <v>岡山理大附</v>
      </c>
      <c r="AB8" s="512" t="s">
        <v>438</v>
      </c>
      <c r="AC8" s="508">
        <v>27</v>
      </c>
      <c r="AD8" s="504">
        <v>27</v>
      </c>
      <c r="AF8" s="305"/>
      <c r="AI8" s="289"/>
      <c r="AJ8" s="27"/>
      <c r="AK8" s="14"/>
    </row>
    <row r="9" spans="1:37" ht="30" customHeight="1" thickBot="1" thickTop="1">
      <c r="A9" s="504"/>
      <c r="B9" s="508"/>
      <c r="C9" s="511"/>
      <c r="D9" s="512"/>
      <c r="E9" s="512"/>
      <c r="F9" s="508" t="e">
        <v>#N/A</v>
      </c>
      <c r="G9" s="504"/>
      <c r="H9" s="508"/>
      <c r="I9" s="504"/>
      <c r="J9" s="223"/>
      <c r="K9" s="223"/>
      <c r="L9" s="513" t="s">
        <v>392</v>
      </c>
      <c r="M9" s="431" t="s">
        <v>540</v>
      </c>
      <c r="N9" s="513" t="s">
        <v>554</v>
      </c>
      <c r="O9" s="513"/>
      <c r="P9" s="513"/>
      <c r="Q9" s="513"/>
      <c r="R9" s="451" t="s">
        <v>553</v>
      </c>
      <c r="S9" s="513" t="s">
        <v>393</v>
      </c>
      <c r="T9" s="223"/>
      <c r="U9" s="223"/>
      <c r="V9" s="511"/>
      <c r="W9" s="512"/>
      <c r="X9" s="512"/>
      <c r="Y9" s="511" t="e">
        <v>#N/A</v>
      </c>
      <c r="Z9" s="504"/>
      <c r="AA9" s="511"/>
      <c r="AB9" s="512"/>
      <c r="AC9" s="508"/>
      <c r="AD9" s="504"/>
      <c r="AF9" s="305"/>
      <c r="AI9" s="289"/>
      <c r="AJ9" s="27"/>
      <c r="AK9" s="14"/>
    </row>
    <row r="10" spans="1:37" ht="30" customHeight="1" thickBot="1" thickTop="1">
      <c r="A10" s="504">
        <v>4</v>
      </c>
      <c r="B10" s="508">
        <v>4</v>
      </c>
      <c r="C10" s="511" t="str">
        <f>VLOOKUP(A10,'出場一覧'!$A:$I,2)</f>
        <v>牛越　陸</v>
      </c>
      <c r="D10" s="512" t="str">
        <f>VLOOKUP(A10,'出場一覧'!$A:$I,3)</f>
        <v>②</v>
      </c>
      <c r="E10" s="512" t="s">
        <v>386</v>
      </c>
      <c r="F10" s="508" t="str">
        <f>VLOOKUP(A10,'出場一覧'!$A:$I,4)</f>
        <v>北信越</v>
      </c>
      <c r="G10" s="504" t="s">
        <v>2</v>
      </c>
      <c r="H10" s="508" t="str">
        <f>VLOOKUP(A10,'出場一覧'!$A:$I,5)</f>
        <v>松商学園</v>
      </c>
      <c r="I10" s="504" t="s">
        <v>439</v>
      </c>
      <c r="J10" s="427"/>
      <c r="K10" s="223"/>
      <c r="L10" s="516"/>
      <c r="M10" s="432">
        <v>60</v>
      </c>
      <c r="N10" s="445"/>
      <c r="O10" s="513" t="s">
        <v>555</v>
      </c>
      <c r="P10" s="513"/>
      <c r="Q10" s="429"/>
      <c r="R10" s="433">
        <v>62</v>
      </c>
      <c r="S10" s="517"/>
      <c r="T10" s="223"/>
      <c r="U10" s="288"/>
      <c r="V10" s="511" t="str">
        <f>VLOOKUP(AD10,'出場一覧'!$A:$I,2)</f>
        <v>横田　昂大</v>
      </c>
      <c r="W10" s="512" t="str">
        <f>VLOOKUP(AD10,'出場一覧'!$A:$I,3)</f>
        <v>②</v>
      </c>
      <c r="X10" s="512" t="s">
        <v>386</v>
      </c>
      <c r="Y10" s="511" t="str">
        <f>VLOOKUP(AD10,'出場一覧'!$A:$I,4)</f>
        <v>北信越</v>
      </c>
      <c r="Z10" s="504" t="s">
        <v>2</v>
      </c>
      <c r="AA10" s="511" t="str">
        <f>VLOOKUP(AD10,'出場一覧'!$A:$I,5)</f>
        <v>松商学園</v>
      </c>
      <c r="AB10" s="512" t="s">
        <v>438</v>
      </c>
      <c r="AC10" s="508">
        <v>28</v>
      </c>
      <c r="AD10" s="504">
        <v>28</v>
      </c>
      <c r="AF10" s="305"/>
      <c r="AI10" s="289"/>
      <c r="AJ10" s="27"/>
      <c r="AK10" s="14"/>
    </row>
    <row r="11" spans="1:37" ht="30" customHeight="1" thickBot="1" thickTop="1">
      <c r="A11" s="504"/>
      <c r="B11" s="508"/>
      <c r="C11" s="511"/>
      <c r="D11" s="512"/>
      <c r="E11" s="512"/>
      <c r="F11" s="508" t="e">
        <v>#N/A</v>
      </c>
      <c r="G11" s="504"/>
      <c r="H11" s="508"/>
      <c r="I11" s="504"/>
      <c r="J11" s="513" t="s">
        <v>394</v>
      </c>
      <c r="K11" s="431" t="s">
        <v>541</v>
      </c>
      <c r="L11" s="223"/>
      <c r="M11" s="222"/>
      <c r="N11" s="445"/>
      <c r="O11" s="429"/>
      <c r="P11" s="223"/>
      <c r="Q11" s="429"/>
      <c r="R11" s="223"/>
      <c r="S11" s="222"/>
      <c r="T11" s="436" t="s">
        <v>557</v>
      </c>
      <c r="U11" s="520" t="s">
        <v>395</v>
      </c>
      <c r="V11" s="511"/>
      <c r="W11" s="512"/>
      <c r="X11" s="512"/>
      <c r="Y11" s="511" t="e">
        <v>#N/A</v>
      </c>
      <c r="Z11" s="504"/>
      <c r="AA11" s="511"/>
      <c r="AB11" s="512"/>
      <c r="AC11" s="508"/>
      <c r="AD11" s="504"/>
      <c r="AF11" s="305"/>
      <c r="AI11" s="289"/>
      <c r="AJ11" s="27"/>
      <c r="AK11" s="14"/>
    </row>
    <row r="12" spans="1:37" ht="30" customHeight="1" thickBot="1" thickTop="1">
      <c r="A12" s="504">
        <v>5</v>
      </c>
      <c r="B12" s="508">
        <v>5</v>
      </c>
      <c r="C12" s="511" t="str">
        <f>VLOOKUP(A12,'出場一覧'!$A:$I,2)</f>
        <v>庄司　瑠音</v>
      </c>
      <c r="D12" s="512" t="str">
        <f>VLOOKUP(A12,'出場一覧'!$A:$I,3)</f>
        <v>②</v>
      </c>
      <c r="E12" s="512" t="s">
        <v>386</v>
      </c>
      <c r="F12" s="508" t="str">
        <f>VLOOKUP(A12,'出場一覧'!$A:$I,4)</f>
        <v>東北</v>
      </c>
      <c r="G12" s="504" t="s">
        <v>2</v>
      </c>
      <c r="H12" s="508" t="str">
        <f>VLOOKUP(A12,'出場一覧'!$A:$I,5)</f>
        <v>東陵</v>
      </c>
      <c r="I12" s="504" t="s">
        <v>437</v>
      </c>
      <c r="J12" s="514"/>
      <c r="K12" s="432">
        <v>61</v>
      </c>
      <c r="L12" s="441" t="s">
        <v>542</v>
      </c>
      <c r="M12" s="222"/>
      <c r="N12" s="445"/>
      <c r="O12" s="447"/>
      <c r="P12" s="292"/>
      <c r="Q12" s="429"/>
      <c r="R12" s="223"/>
      <c r="S12" s="443" t="s">
        <v>559</v>
      </c>
      <c r="T12" s="453" t="s">
        <v>558</v>
      </c>
      <c r="U12" s="519"/>
      <c r="V12" s="511" t="str">
        <f>VLOOKUP(AD12,'出場一覧'!$A:$I,2)</f>
        <v>高間　一晟</v>
      </c>
      <c r="W12" s="512" t="str">
        <f>VLOOKUP(AD12,'出場一覧'!$A:$I,3)</f>
        <v>②</v>
      </c>
      <c r="X12" s="512" t="s">
        <v>386</v>
      </c>
      <c r="Y12" s="511" t="str">
        <f>VLOOKUP(AD12,'出場一覧'!$A:$I,4)</f>
        <v>東海</v>
      </c>
      <c r="Z12" s="504" t="s">
        <v>2</v>
      </c>
      <c r="AA12" s="511" t="str">
        <f>VLOOKUP(AD12,'出場一覧'!$A:$I,5)</f>
        <v>名経大市邨</v>
      </c>
      <c r="AB12" s="512" t="s">
        <v>438</v>
      </c>
      <c r="AC12" s="508">
        <v>29</v>
      </c>
      <c r="AD12" s="504">
        <v>29</v>
      </c>
      <c r="AF12" s="305"/>
      <c r="AI12" s="289"/>
      <c r="AJ12" s="27"/>
      <c r="AK12" s="14"/>
    </row>
    <row r="13" spans="1:37" ht="30" customHeight="1" thickTop="1">
      <c r="A13" s="504"/>
      <c r="B13" s="508"/>
      <c r="C13" s="511"/>
      <c r="D13" s="512"/>
      <c r="E13" s="512"/>
      <c r="F13" s="508" t="e">
        <v>#N/A</v>
      </c>
      <c r="G13" s="504"/>
      <c r="H13" s="508"/>
      <c r="I13" s="504"/>
      <c r="J13" s="223"/>
      <c r="K13" s="223" t="s">
        <v>396</v>
      </c>
      <c r="L13" s="442">
        <v>62</v>
      </c>
      <c r="M13" s="223"/>
      <c r="N13" s="445"/>
      <c r="O13" s="447"/>
      <c r="P13" s="292"/>
      <c r="Q13" s="429"/>
      <c r="R13" s="223"/>
      <c r="S13" s="452">
        <v>61</v>
      </c>
      <c r="T13" s="223" t="s">
        <v>397</v>
      </c>
      <c r="U13" s="223"/>
      <c r="V13" s="511"/>
      <c r="W13" s="512"/>
      <c r="X13" s="512"/>
      <c r="Y13" s="511" t="e">
        <v>#N/A</v>
      </c>
      <c r="Z13" s="504"/>
      <c r="AA13" s="511"/>
      <c r="AB13" s="512"/>
      <c r="AC13" s="508"/>
      <c r="AD13" s="504"/>
      <c r="AF13" s="305"/>
      <c r="AI13" s="289"/>
      <c r="AJ13" s="27"/>
      <c r="AK13" s="14"/>
    </row>
    <row r="14" spans="1:37" ht="30" customHeight="1" thickBot="1">
      <c r="A14" s="504">
        <v>6</v>
      </c>
      <c r="B14" s="508">
        <v>6</v>
      </c>
      <c r="C14" s="506" t="str">
        <f>VLOOKUP(A14,'出場一覧'!$A:$I,2)</f>
        <v>八郷　克</v>
      </c>
      <c r="D14" s="507" t="str">
        <f>VLOOKUP(A14,'出場一覧'!$A:$I,3)</f>
        <v>②</v>
      </c>
      <c r="E14" s="507" t="s">
        <v>386</v>
      </c>
      <c r="F14" s="509" t="str">
        <f>VLOOKUP(A14,'出場一覧'!$A:$I,4)</f>
        <v>九州</v>
      </c>
      <c r="G14" s="504" t="s">
        <v>2</v>
      </c>
      <c r="H14" s="509" t="str">
        <f>VLOOKUP(A14,'出場一覧'!$A:$I,5)</f>
        <v>鳳凰</v>
      </c>
      <c r="I14" s="510" t="s">
        <v>437</v>
      </c>
      <c r="J14" s="427"/>
      <c r="K14" s="427"/>
      <c r="L14" s="445"/>
      <c r="M14" s="223"/>
      <c r="N14" s="445"/>
      <c r="O14" s="429"/>
      <c r="P14" s="223"/>
      <c r="Q14" s="429"/>
      <c r="R14" s="223"/>
      <c r="S14" s="429"/>
      <c r="T14" s="427"/>
      <c r="U14" s="427"/>
      <c r="V14" s="506" t="str">
        <f>VLOOKUP(AD14,'出場一覧'!$A:$I,2)</f>
        <v>徳　航太</v>
      </c>
      <c r="W14" s="507" t="str">
        <f>VLOOKUP(AD14,'出場一覧'!$A:$I,3)</f>
        <v>②</v>
      </c>
      <c r="X14" s="507" t="s">
        <v>386</v>
      </c>
      <c r="Y14" s="506" t="str">
        <f>VLOOKUP(AD14,'出場一覧'!$A:$I,4)</f>
        <v>南関東</v>
      </c>
      <c r="Z14" s="504" t="s">
        <v>2</v>
      </c>
      <c r="AA14" s="506" t="str">
        <f>VLOOKUP(AD14,'出場一覧'!$A:$I,5)</f>
        <v>法政二</v>
      </c>
      <c r="AB14" s="507" t="s">
        <v>440</v>
      </c>
      <c r="AC14" s="508">
        <v>30</v>
      </c>
      <c r="AD14" s="504">
        <v>30</v>
      </c>
      <c r="AF14" s="305"/>
      <c r="AI14" s="289"/>
      <c r="AJ14" s="27"/>
      <c r="AK14" s="14"/>
    </row>
    <row r="15" spans="1:37" ht="30" customHeight="1" thickBot="1" thickTop="1">
      <c r="A15" s="504"/>
      <c r="B15" s="508"/>
      <c r="C15" s="506"/>
      <c r="D15" s="507"/>
      <c r="E15" s="507"/>
      <c r="F15" s="509" t="e">
        <v>#N/A</v>
      </c>
      <c r="G15" s="504"/>
      <c r="H15" s="509"/>
      <c r="I15" s="510"/>
      <c r="J15" s="223"/>
      <c r="K15" s="223"/>
      <c r="L15" s="223"/>
      <c r="M15" s="513" t="s">
        <v>398</v>
      </c>
      <c r="N15" s="431" t="s">
        <v>540</v>
      </c>
      <c r="O15" s="429"/>
      <c r="P15" s="223"/>
      <c r="Q15" s="451" t="s">
        <v>553</v>
      </c>
      <c r="R15" s="513" t="s">
        <v>399</v>
      </c>
      <c r="S15" s="223"/>
      <c r="T15" s="223"/>
      <c r="U15" s="223"/>
      <c r="V15" s="506"/>
      <c r="W15" s="507"/>
      <c r="X15" s="507"/>
      <c r="Y15" s="506" t="e">
        <v>#N/A</v>
      </c>
      <c r="Z15" s="504"/>
      <c r="AA15" s="506"/>
      <c r="AB15" s="507"/>
      <c r="AC15" s="508"/>
      <c r="AD15" s="504"/>
      <c r="AF15" s="305"/>
      <c r="AI15" s="289"/>
      <c r="AJ15" s="27"/>
      <c r="AK15" s="14"/>
    </row>
    <row r="16" spans="1:37" ht="30" customHeight="1" thickTop="1">
      <c r="A16" s="504">
        <v>7</v>
      </c>
      <c r="B16" s="508">
        <v>7</v>
      </c>
      <c r="C16" s="506" t="str">
        <f>VLOOKUP(A16,'出場一覧'!$A:$I,2)</f>
        <v>守屋　達貴</v>
      </c>
      <c r="D16" s="507" t="str">
        <f>VLOOKUP(A16,'出場一覧'!$A:$I,3)</f>
        <v>②</v>
      </c>
      <c r="E16" s="507" t="s">
        <v>386</v>
      </c>
      <c r="F16" s="509" t="str">
        <f>VLOOKUP(A16,'出場一覧'!$A:$I,4)</f>
        <v>南関東</v>
      </c>
      <c r="G16" s="504" t="s">
        <v>2</v>
      </c>
      <c r="H16" s="509" t="str">
        <f>VLOOKUP(A16,'出場一覧'!$A:$I,5)</f>
        <v>法政二</v>
      </c>
      <c r="I16" s="510" t="s">
        <v>438</v>
      </c>
      <c r="J16" s="288"/>
      <c r="K16" s="288"/>
      <c r="L16" s="223"/>
      <c r="M16" s="516"/>
      <c r="N16" s="432">
        <v>64</v>
      </c>
      <c r="O16" s="455"/>
      <c r="P16" s="429"/>
      <c r="Q16" s="433">
        <v>64</v>
      </c>
      <c r="R16" s="517"/>
      <c r="S16" s="223"/>
      <c r="T16" s="288"/>
      <c r="U16" s="288"/>
      <c r="V16" s="506" t="str">
        <f>VLOOKUP(AD16,'出場一覧'!$A:$I,2)</f>
        <v>片山　楓</v>
      </c>
      <c r="W16" s="507" t="str">
        <f>VLOOKUP(AD16,'出場一覧'!$A:$I,3)</f>
        <v>①</v>
      </c>
      <c r="X16" s="507" t="s">
        <v>386</v>
      </c>
      <c r="Y16" s="506" t="str">
        <f>VLOOKUP(AD16,'出場一覧'!$A:$I,4)</f>
        <v>北信越</v>
      </c>
      <c r="Z16" s="504" t="s">
        <v>2</v>
      </c>
      <c r="AA16" s="506" t="str">
        <f>VLOOKUP(AD16,'出場一覧'!$A:$I,5)</f>
        <v>敦賀気比</v>
      </c>
      <c r="AB16" s="507" t="s">
        <v>438</v>
      </c>
      <c r="AC16" s="508">
        <v>31</v>
      </c>
      <c r="AD16" s="504">
        <v>31</v>
      </c>
      <c r="AF16" s="305"/>
      <c r="AI16" s="289"/>
      <c r="AJ16" s="27"/>
      <c r="AK16" s="14"/>
    </row>
    <row r="17" spans="1:37" ht="30" customHeight="1">
      <c r="A17" s="504"/>
      <c r="B17" s="508"/>
      <c r="C17" s="506"/>
      <c r="D17" s="507"/>
      <c r="E17" s="507"/>
      <c r="F17" s="509" t="e">
        <v>#N/A</v>
      </c>
      <c r="G17" s="504"/>
      <c r="H17" s="509"/>
      <c r="I17" s="510"/>
      <c r="J17" s="223"/>
      <c r="K17" s="223"/>
      <c r="L17" s="222"/>
      <c r="M17" s="223"/>
      <c r="N17" s="222"/>
      <c r="O17" s="455"/>
      <c r="P17" s="429"/>
      <c r="Q17" s="223"/>
      <c r="R17" s="222"/>
      <c r="S17" s="223"/>
      <c r="T17" s="290"/>
      <c r="U17" s="223"/>
      <c r="V17" s="506"/>
      <c r="W17" s="507"/>
      <c r="X17" s="507"/>
      <c r="Y17" s="506" t="e">
        <v>#N/A</v>
      </c>
      <c r="Z17" s="504"/>
      <c r="AA17" s="506"/>
      <c r="AB17" s="507"/>
      <c r="AC17" s="508"/>
      <c r="AD17" s="504"/>
      <c r="AF17" s="305"/>
      <c r="AI17" s="289"/>
      <c r="AJ17" s="27"/>
      <c r="AK17" s="14"/>
    </row>
    <row r="18" spans="1:37" ht="30" customHeight="1" thickBot="1">
      <c r="A18" s="504">
        <v>8</v>
      </c>
      <c r="B18" s="508">
        <v>8</v>
      </c>
      <c r="C18" s="511" t="str">
        <f>VLOOKUP(A18,'出場一覧'!$A:$I,2)</f>
        <v>森下　諒</v>
      </c>
      <c r="D18" s="512" t="str">
        <f>VLOOKUP(A18,'出場一覧'!$A:$I,3)</f>
        <v>①</v>
      </c>
      <c r="E18" s="512" t="s">
        <v>386</v>
      </c>
      <c r="F18" s="508" t="str">
        <f>VLOOKUP(A18,'出場一覧'!$A:$I,4)</f>
        <v>東京</v>
      </c>
      <c r="G18" s="504" t="s">
        <v>2</v>
      </c>
      <c r="H18" s="508" t="str">
        <f>VLOOKUP(A18,'出場一覧'!$A:$I,5)</f>
        <v>日大三</v>
      </c>
      <c r="I18" s="504" t="s">
        <v>438</v>
      </c>
      <c r="J18" s="288"/>
      <c r="K18" s="223" t="s">
        <v>400</v>
      </c>
      <c r="L18" s="443" t="s">
        <v>543</v>
      </c>
      <c r="M18" s="223"/>
      <c r="N18" s="222"/>
      <c r="O18" s="455"/>
      <c r="P18" s="429"/>
      <c r="Q18" s="223"/>
      <c r="R18" s="222"/>
      <c r="S18" s="436" t="s">
        <v>561</v>
      </c>
      <c r="T18" s="222" t="s">
        <v>401</v>
      </c>
      <c r="U18" s="427"/>
      <c r="V18" s="511" t="str">
        <f>VLOOKUP(AD18,'出場一覧'!$A:$I,2)</f>
        <v>藤浪　巧</v>
      </c>
      <c r="W18" s="512" t="str">
        <f>VLOOKUP(AD18,'出場一覧'!$A:$I,3)</f>
        <v>②</v>
      </c>
      <c r="X18" s="512" t="s">
        <v>386</v>
      </c>
      <c r="Y18" s="511" t="str">
        <f>VLOOKUP(AD18,'出場一覧'!$A:$I,4)</f>
        <v>九州</v>
      </c>
      <c r="Z18" s="504" t="s">
        <v>2</v>
      </c>
      <c r="AA18" s="511" t="str">
        <f>VLOOKUP(AD18,'出場一覧'!$A:$I,5)</f>
        <v>海星</v>
      </c>
      <c r="AB18" s="512" t="s">
        <v>438</v>
      </c>
      <c r="AC18" s="508">
        <v>32</v>
      </c>
      <c r="AD18" s="504">
        <v>32</v>
      </c>
      <c r="AF18" s="305"/>
      <c r="AI18" s="289"/>
      <c r="AJ18" s="27"/>
      <c r="AK18" s="14"/>
    </row>
    <row r="19" spans="1:37" ht="30" customHeight="1" thickBot="1" thickTop="1">
      <c r="A19" s="504"/>
      <c r="B19" s="508"/>
      <c r="C19" s="511"/>
      <c r="D19" s="512"/>
      <c r="E19" s="512"/>
      <c r="F19" s="508" t="e">
        <v>#N/A</v>
      </c>
      <c r="G19" s="504"/>
      <c r="H19" s="508"/>
      <c r="I19" s="504"/>
      <c r="J19" s="518" t="s">
        <v>402</v>
      </c>
      <c r="K19" s="443" t="s">
        <v>543</v>
      </c>
      <c r="L19" s="442">
        <v>60</v>
      </c>
      <c r="M19" s="222"/>
      <c r="N19" s="222"/>
      <c r="O19" s="455"/>
      <c r="P19" s="429"/>
      <c r="Q19" s="223"/>
      <c r="R19" s="222"/>
      <c r="S19" s="454">
        <v>60</v>
      </c>
      <c r="T19" s="484" t="s">
        <v>561</v>
      </c>
      <c r="U19" s="513" t="s">
        <v>403</v>
      </c>
      <c r="V19" s="511"/>
      <c r="W19" s="512"/>
      <c r="X19" s="512"/>
      <c r="Y19" s="511" t="e">
        <v>#N/A</v>
      </c>
      <c r="Z19" s="504"/>
      <c r="AA19" s="511"/>
      <c r="AB19" s="512"/>
      <c r="AC19" s="508"/>
      <c r="AD19" s="504"/>
      <c r="AF19" s="305"/>
      <c r="AI19" s="289"/>
      <c r="AJ19" s="27"/>
      <c r="AK19" s="14"/>
    </row>
    <row r="20" spans="1:37" ht="30" customHeight="1" thickBot="1" thickTop="1">
      <c r="A20" s="504">
        <v>9</v>
      </c>
      <c r="B20" s="508">
        <v>9</v>
      </c>
      <c r="C20" s="511" t="str">
        <f>VLOOKUP(A20,'出場一覧'!$A:$I,2)</f>
        <v>藤林　亮太</v>
      </c>
      <c r="D20" s="512" t="str">
        <f>VLOOKUP(A20,'出場一覧'!$A:$I,3)</f>
        <v>①</v>
      </c>
      <c r="E20" s="512" t="s">
        <v>386</v>
      </c>
      <c r="F20" s="508" t="str">
        <f>VLOOKUP(A20,'出場一覧'!$A:$I,4)</f>
        <v>近畿</v>
      </c>
      <c r="G20" s="504" t="s">
        <v>2</v>
      </c>
      <c r="H20" s="508" t="str">
        <f>VLOOKUP(A20,'出場一覧'!$A:$I,5)</f>
        <v>京都外大西</v>
      </c>
      <c r="I20" s="504" t="s">
        <v>441</v>
      </c>
      <c r="J20" s="519"/>
      <c r="K20" s="442">
        <v>63</v>
      </c>
      <c r="L20" s="223"/>
      <c r="M20" s="222"/>
      <c r="N20" s="222"/>
      <c r="O20" s="455"/>
      <c r="P20" s="429"/>
      <c r="Q20" s="223"/>
      <c r="R20" s="222"/>
      <c r="S20" s="222"/>
      <c r="T20" s="433" t="s">
        <v>560</v>
      </c>
      <c r="U20" s="515"/>
      <c r="V20" s="511" t="str">
        <f>VLOOKUP(AD20,'出場一覧'!$A:$I,2)</f>
        <v>渡辺　匠</v>
      </c>
      <c r="W20" s="512" t="str">
        <f>VLOOKUP(AD20,'出場一覧'!$A:$I,3)</f>
        <v>②</v>
      </c>
      <c r="X20" s="512" t="s">
        <v>386</v>
      </c>
      <c r="Y20" s="511" t="str">
        <f>VLOOKUP(AD20,'出場一覧'!$A:$I,4)</f>
        <v>東京</v>
      </c>
      <c r="Z20" s="504" t="s">
        <v>2</v>
      </c>
      <c r="AA20" s="511" t="str">
        <f>VLOOKUP(AD20,'出場一覧'!$A:$I,5)</f>
        <v>京華</v>
      </c>
      <c r="AB20" s="512" t="s">
        <v>441</v>
      </c>
      <c r="AC20" s="508">
        <v>33</v>
      </c>
      <c r="AD20" s="504">
        <v>33</v>
      </c>
      <c r="AF20" s="305"/>
      <c r="AI20" s="289"/>
      <c r="AJ20" s="27"/>
      <c r="AK20" s="14"/>
    </row>
    <row r="21" spans="1:37" ht="30" customHeight="1" thickBot="1" thickTop="1">
      <c r="A21" s="504"/>
      <c r="B21" s="508"/>
      <c r="C21" s="511"/>
      <c r="D21" s="512"/>
      <c r="E21" s="512"/>
      <c r="F21" s="508" t="e">
        <v>#N/A</v>
      </c>
      <c r="G21" s="504"/>
      <c r="H21" s="508"/>
      <c r="I21" s="504"/>
      <c r="J21" s="223"/>
      <c r="K21" s="223"/>
      <c r="L21" s="516" t="s">
        <v>404</v>
      </c>
      <c r="M21" s="443" t="s">
        <v>544</v>
      </c>
      <c r="N21" s="222"/>
      <c r="O21" s="455"/>
      <c r="P21" s="429"/>
      <c r="Q21" s="223"/>
      <c r="R21" s="443" t="s">
        <v>562</v>
      </c>
      <c r="S21" s="517" t="s">
        <v>405</v>
      </c>
      <c r="T21" s="223"/>
      <c r="U21" s="223"/>
      <c r="V21" s="511"/>
      <c r="W21" s="512"/>
      <c r="X21" s="512"/>
      <c r="Y21" s="511" t="e">
        <v>#N/A</v>
      </c>
      <c r="Z21" s="504"/>
      <c r="AA21" s="511"/>
      <c r="AB21" s="512"/>
      <c r="AC21" s="508"/>
      <c r="AD21" s="504"/>
      <c r="AF21" s="305"/>
      <c r="AI21" s="289"/>
      <c r="AJ21" s="27"/>
      <c r="AK21" s="14"/>
    </row>
    <row r="22" spans="1:37" ht="30" customHeight="1" thickBot="1" thickTop="1">
      <c r="A22" s="504">
        <v>10</v>
      </c>
      <c r="B22" s="508">
        <v>10</v>
      </c>
      <c r="C22" s="511" t="str">
        <f>VLOOKUP(A22,'出場一覧'!$A:$I,2)</f>
        <v>赤西　大樹</v>
      </c>
      <c r="D22" s="512" t="str">
        <f>VLOOKUP(A22,'出場一覧'!$A:$I,3)</f>
        <v>①</v>
      </c>
      <c r="E22" s="512" t="s">
        <v>386</v>
      </c>
      <c r="F22" s="508" t="str">
        <f>VLOOKUP(A22,'出場一覧'!$A:$I,4)</f>
        <v>南関東</v>
      </c>
      <c r="G22" s="504" t="s">
        <v>2</v>
      </c>
      <c r="H22" s="508" t="str">
        <f>VLOOKUP(A22,'出場一覧'!$A:$I,5)</f>
        <v>慶應義塾</v>
      </c>
      <c r="I22" s="504" t="s">
        <v>438</v>
      </c>
      <c r="J22" s="427"/>
      <c r="K22" s="223"/>
      <c r="L22" s="513"/>
      <c r="M22" s="444">
        <v>60</v>
      </c>
      <c r="N22" s="223"/>
      <c r="O22" s="455"/>
      <c r="P22" s="429"/>
      <c r="Q22" s="223"/>
      <c r="R22" s="456">
        <v>60</v>
      </c>
      <c r="S22" s="513"/>
      <c r="T22" s="223"/>
      <c r="U22" s="427"/>
      <c r="V22" s="511" t="str">
        <f>VLOOKUP(AD22,'出場一覧'!$A:$I,2)</f>
        <v>斎藤　聖</v>
      </c>
      <c r="W22" s="512" t="str">
        <f>VLOOKUP(AD22,'出場一覧'!$A:$I,3)</f>
        <v>②</v>
      </c>
      <c r="X22" s="512" t="s">
        <v>386</v>
      </c>
      <c r="Y22" s="511" t="str">
        <f>VLOOKUP(AD22,'出場一覧'!$A:$I,4)</f>
        <v>北関東</v>
      </c>
      <c r="Z22" s="504" t="s">
        <v>2</v>
      </c>
      <c r="AA22" s="511" t="str">
        <f>VLOOKUP(AD22,'出場一覧'!$A:$I,5)</f>
        <v>駿台甲府</v>
      </c>
      <c r="AB22" s="512" t="s">
        <v>438</v>
      </c>
      <c r="AC22" s="508">
        <v>34</v>
      </c>
      <c r="AD22" s="504">
        <v>34</v>
      </c>
      <c r="AF22" s="305"/>
      <c r="AI22" s="289"/>
      <c r="AJ22" s="27"/>
      <c r="AK22" s="14"/>
    </row>
    <row r="23" spans="1:37" ht="30" customHeight="1" thickBot="1" thickTop="1">
      <c r="A23" s="504"/>
      <c r="B23" s="508"/>
      <c r="C23" s="511"/>
      <c r="D23" s="512"/>
      <c r="E23" s="512"/>
      <c r="F23" s="508" t="e">
        <v>#N/A</v>
      </c>
      <c r="G23" s="504"/>
      <c r="H23" s="508"/>
      <c r="I23" s="504"/>
      <c r="J23" s="513" t="s">
        <v>406</v>
      </c>
      <c r="K23" s="431" t="s">
        <v>544</v>
      </c>
      <c r="L23" s="223"/>
      <c r="M23" s="445"/>
      <c r="N23" s="223"/>
      <c r="O23" s="455"/>
      <c r="P23" s="429"/>
      <c r="Q23" s="223"/>
      <c r="R23" s="429"/>
      <c r="S23" s="223"/>
      <c r="T23" s="451" t="s">
        <v>563</v>
      </c>
      <c r="U23" s="513" t="s">
        <v>407</v>
      </c>
      <c r="V23" s="511"/>
      <c r="W23" s="512"/>
      <c r="X23" s="512"/>
      <c r="Y23" s="511" t="e">
        <v>#N/A</v>
      </c>
      <c r="Z23" s="504"/>
      <c r="AA23" s="511"/>
      <c r="AB23" s="512"/>
      <c r="AC23" s="508"/>
      <c r="AD23" s="504"/>
      <c r="AF23" s="305"/>
      <c r="AI23" s="289"/>
      <c r="AJ23" s="27"/>
      <c r="AK23" s="14"/>
    </row>
    <row r="24" spans="1:37" ht="30" customHeight="1" thickBot="1" thickTop="1">
      <c r="A24" s="504">
        <v>11</v>
      </c>
      <c r="B24" s="508">
        <v>11</v>
      </c>
      <c r="C24" s="511" t="str">
        <f>VLOOKUP(A24,'出場一覧'!$A:$I,2)</f>
        <v>三上　翔平</v>
      </c>
      <c r="D24" s="512" t="str">
        <f>VLOOKUP(A24,'出場一覧'!$A:$I,3)</f>
        <v>②</v>
      </c>
      <c r="E24" s="512" t="s">
        <v>386</v>
      </c>
      <c r="F24" s="508" t="str">
        <f>VLOOKUP(A24,'出場一覧'!$A:$I,4)</f>
        <v>北海道</v>
      </c>
      <c r="G24" s="504" t="s">
        <v>2</v>
      </c>
      <c r="H24" s="508" t="str">
        <f>VLOOKUP(A24,'出場一覧'!$A:$I,5)</f>
        <v>北海</v>
      </c>
      <c r="I24" s="504" t="s">
        <v>442</v>
      </c>
      <c r="J24" s="514"/>
      <c r="K24" s="225">
        <v>63</v>
      </c>
      <c r="L24" s="431" t="s">
        <v>544</v>
      </c>
      <c r="M24" s="445"/>
      <c r="N24" s="223"/>
      <c r="O24" s="455"/>
      <c r="P24" s="429"/>
      <c r="Q24" s="223"/>
      <c r="R24" s="429"/>
      <c r="S24" s="436" t="s">
        <v>562</v>
      </c>
      <c r="T24" s="432" t="s">
        <v>550</v>
      </c>
      <c r="U24" s="515"/>
      <c r="V24" s="511" t="str">
        <f>VLOOKUP(AD24,'出場一覧'!$A:$I,2)</f>
        <v>定政　糾流</v>
      </c>
      <c r="W24" s="512" t="str">
        <f>VLOOKUP(AD24,'出場一覧'!$A:$I,3)</f>
        <v>②</v>
      </c>
      <c r="X24" s="512" t="s">
        <v>386</v>
      </c>
      <c r="Y24" s="511" t="str">
        <f>VLOOKUP(AD24,'出場一覧'!$A:$I,4)</f>
        <v>北海道</v>
      </c>
      <c r="Z24" s="504" t="s">
        <v>2</v>
      </c>
      <c r="AA24" s="511" t="str">
        <f>VLOOKUP(AD24,'出場一覧'!$A:$I,5)</f>
        <v>旭川実業</v>
      </c>
      <c r="AB24" s="512" t="s">
        <v>441</v>
      </c>
      <c r="AC24" s="508">
        <v>35</v>
      </c>
      <c r="AD24" s="504">
        <v>35</v>
      </c>
      <c r="AF24" s="305"/>
      <c r="AI24" s="289"/>
      <c r="AJ24" s="27"/>
      <c r="AK24" s="14"/>
    </row>
    <row r="25" spans="1:37" ht="30" customHeight="1" thickTop="1">
      <c r="A25" s="504"/>
      <c r="B25" s="508"/>
      <c r="C25" s="511"/>
      <c r="D25" s="512"/>
      <c r="E25" s="512"/>
      <c r="F25" s="508" t="e">
        <v>#N/A</v>
      </c>
      <c r="G25" s="504"/>
      <c r="H25" s="508"/>
      <c r="I25" s="504"/>
      <c r="J25" s="223"/>
      <c r="K25" s="223" t="s">
        <v>408</v>
      </c>
      <c r="L25" s="432">
        <v>64</v>
      </c>
      <c r="M25" s="223"/>
      <c r="N25" s="223"/>
      <c r="O25" s="455"/>
      <c r="P25" s="429"/>
      <c r="Q25" s="223"/>
      <c r="R25" s="223"/>
      <c r="S25" s="456">
        <v>64</v>
      </c>
      <c r="T25" s="223" t="s">
        <v>409</v>
      </c>
      <c r="U25" s="223"/>
      <c r="V25" s="511"/>
      <c r="W25" s="512"/>
      <c r="X25" s="512"/>
      <c r="Y25" s="511" t="e">
        <v>#N/A</v>
      </c>
      <c r="Z25" s="504"/>
      <c r="AA25" s="511"/>
      <c r="AB25" s="512"/>
      <c r="AC25" s="508"/>
      <c r="AD25" s="504"/>
      <c r="AF25" s="305"/>
      <c r="AI25" s="289"/>
      <c r="AJ25" s="27"/>
      <c r="AK25" s="14"/>
    </row>
    <row r="26" spans="1:37" ht="30" customHeight="1" thickBot="1">
      <c r="A26" s="504">
        <v>12</v>
      </c>
      <c r="B26" s="508">
        <v>12</v>
      </c>
      <c r="C26" s="506" t="str">
        <f>VLOOKUP(A26,'出場一覧'!$A:$I,2)</f>
        <v>間仲　啓</v>
      </c>
      <c r="D26" s="507" t="str">
        <f>VLOOKUP(A26,'出場一覧'!$A:$I,3)</f>
        <v>①</v>
      </c>
      <c r="E26" s="507" t="s">
        <v>386</v>
      </c>
      <c r="F26" s="509" t="str">
        <f>VLOOKUP(A26,'出場一覧'!$A:$I,4)</f>
        <v>北関東</v>
      </c>
      <c r="G26" s="504" t="s">
        <v>2</v>
      </c>
      <c r="H26" s="509" t="str">
        <f>VLOOKUP(A26,'出場一覧'!$A:$I,5)</f>
        <v>秀明英光</v>
      </c>
      <c r="I26" s="510" t="s">
        <v>443</v>
      </c>
      <c r="J26" s="288"/>
      <c r="K26" s="288"/>
      <c r="L26" s="222"/>
      <c r="M26" s="223"/>
      <c r="N26" s="223"/>
      <c r="O26" s="455"/>
      <c r="P26" s="429"/>
      <c r="Q26" s="223"/>
      <c r="R26" s="223"/>
      <c r="S26" s="429"/>
      <c r="T26" s="427"/>
      <c r="U26" s="427"/>
      <c r="V26" s="506" t="str">
        <f>VLOOKUP(AD26,'出場一覧'!$A:$I,2)</f>
        <v>高畑　里玖</v>
      </c>
      <c r="W26" s="507" t="str">
        <f>VLOOKUP(AD26,'出場一覧'!$A:$I,3)</f>
        <v>①</v>
      </c>
      <c r="X26" s="507" t="s">
        <v>386</v>
      </c>
      <c r="Y26" s="506" t="str">
        <f>VLOOKUP(AD26,'出場一覧'!$A:$I,4)</f>
        <v>近畿</v>
      </c>
      <c r="Z26" s="504" t="s">
        <v>2</v>
      </c>
      <c r="AA26" s="506" t="str">
        <f>VLOOKUP(AD26,'出場一覧'!$A:$I,5)</f>
        <v>相生学院</v>
      </c>
      <c r="AB26" s="507" t="s">
        <v>443</v>
      </c>
      <c r="AC26" s="508">
        <v>36</v>
      </c>
      <c r="AD26" s="504">
        <v>36</v>
      </c>
      <c r="AF26" s="305"/>
      <c r="AI26" s="289"/>
      <c r="AJ26" s="27"/>
      <c r="AK26" s="14"/>
    </row>
    <row r="27" spans="1:37" ht="30" customHeight="1" thickBot="1" thickTop="1">
      <c r="A27" s="504"/>
      <c r="B27" s="508"/>
      <c r="C27" s="506"/>
      <c r="D27" s="507"/>
      <c r="E27" s="507"/>
      <c r="F27" s="509" t="e">
        <v>#N/A</v>
      </c>
      <c r="G27" s="504"/>
      <c r="H27" s="509"/>
      <c r="I27" s="510"/>
      <c r="J27" s="223"/>
      <c r="K27" s="223"/>
      <c r="L27" s="223"/>
      <c r="M27" s="223"/>
      <c r="N27" s="434" t="s">
        <v>552</v>
      </c>
      <c r="O27" s="483"/>
      <c r="P27" s="482"/>
      <c r="Q27" s="434" t="s">
        <v>553</v>
      </c>
      <c r="R27" s="223"/>
      <c r="S27" s="223"/>
      <c r="T27" s="223"/>
      <c r="U27" s="223"/>
      <c r="V27" s="506"/>
      <c r="W27" s="507"/>
      <c r="X27" s="507"/>
      <c r="Y27" s="506" t="e">
        <v>#N/A</v>
      </c>
      <c r="Z27" s="504"/>
      <c r="AA27" s="506"/>
      <c r="AB27" s="507"/>
      <c r="AC27" s="508"/>
      <c r="AD27" s="504"/>
      <c r="AF27" s="305"/>
      <c r="AI27" s="289"/>
      <c r="AJ27" s="27"/>
      <c r="AK27" s="14"/>
    </row>
    <row r="28" spans="1:37" ht="30" customHeight="1" thickBot="1" thickTop="1">
      <c r="A28" s="504">
        <v>13</v>
      </c>
      <c r="B28" s="508">
        <v>13</v>
      </c>
      <c r="C28" s="506" t="str">
        <f>VLOOKUP(A28,'出場一覧'!$A:$I,2)</f>
        <v>松下　龍馬</v>
      </c>
      <c r="D28" s="507" t="str">
        <f>VLOOKUP(A28,'出場一覧'!$A:$I,3)</f>
        <v>①</v>
      </c>
      <c r="E28" s="507" t="s">
        <v>386</v>
      </c>
      <c r="F28" s="509" t="str">
        <f>VLOOKUP(A28,'出場一覧'!$A:$I,4)</f>
        <v>北関東</v>
      </c>
      <c r="G28" s="504" t="s">
        <v>2</v>
      </c>
      <c r="H28" s="509" t="str">
        <f>VLOOKUP(A28,'出場一覧'!$A:$I,5)</f>
        <v>秀明英光</v>
      </c>
      <c r="I28" s="510" t="s">
        <v>444</v>
      </c>
      <c r="J28" s="427"/>
      <c r="K28" s="427"/>
      <c r="L28" s="223"/>
      <c r="M28" s="223"/>
      <c r="N28" s="433">
        <v>60</v>
      </c>
      <c r="O28" s="445"/>
      <c r="P28" s="223"/>
      <c r="Q28" s="432">
        <v>61</v>
      </c>
      <c r="R28" s="223"/>
      <c r="S28" s="223"/>
      <c r="T28" s="288"/>
      <c r="U28" s="288"/>
      <c r="V28" s="506" t="str">
        <f>VLOOKUP(AD28,'出場一覧'!$A:$I,2)</f>
        <v>内田　涼太郎</v>
      </c>
      <c r="W28" s="507" t="str">
        <f>VLOOKUP(AD28,'出場一覧'!$A:$I,3)</f>
        <v>②</v>
      </c>
      <c r="X28" s="507" t="s">
        <v>386</v>
      </c>
      <c r="Y28" s="506" t="str">
        <f>VLOOKUP(AD28,'出場一覧'!$A:$I,4)</f>
        <v>北信越</v>
      </c>
      <c r="Z28" s="504" t="s">
        <v>2</v>
      </c>
      <c r="AA28" s="506" t="str">
        <f>VLOOKUP(AD28,'出場一覧'!$A:$I,5)</f>
        <v>敦賀気比</v>
      </c>
      <c r="AB28" s="507" t="s">
        <v>445</v>
      </c>
      <c r="AC28" s="508">
        <v>37</v>
      </c>
      <c r="AD28" s="504">
        <v>37</v>
      </c>
      <c r="AF28" s="305"/>
      <c r="AI28" s="289"/>
      <c r="AJ28" s="27"/>
      <c r="AK28" s="14"/>
    </row>
    <row r="29" spans="1:37" ht="30" customHeight="1" thickTop="1">
      <c r="A29" s="504"/>
      <c r="B29" s="508"/>
      <c r="C29" s="506"/>
      <c r="D29" s="507"/>
      <c r="E29" s="507"/>
      <c r="F29" s="509" t="e">
        <v>#N/A</v>
      </c>
      <c r="G29" s="504"/>
      <c r="H29" s="509"/>
      <c r="I29" s="510"/>
      <c r="J29" s="223"/>
      <c r="K29" s="223"/>
      <c r="L29" s="445"/>
      <c r="M29" s="223"/>
      <c r="N29" s="223"/>
      <c r="O29" s="445"/>
      <c r="P29" s="223"/>
      <c r="Q29" s="222"/>
      <c r="R29" s="223"/>
      <c r="S29" s="223"/>
      <c r="T29" s="290"/>
      <c r="U29" s="223"/>
      <c r="V29" s="506"/>
      <c r="W29" s="507"/>
      <c r="X29" s="507"/>
      <c r="Y29" s="506" t="e">
        <v>#N/A</v>
      </c>
      <c r="Z29" s="504"/>
      <c r="AA29" s="506"/>
      <c r="AB29" s="507"/>
      <c r="AC29" s="508"/>
      <c r="AD29" s="504"/>
      <c r="AF29" s="305"/>
      <c r="AI29" s="289"/>
      <c r="AJ29" s="27"/>
      <c r="AK29" s="14"/>
    </row>
    <row r="30" spans="1:37" ht="30" customHeight="1" thickBot="1">
      <c r="A30" s="504">
        <v>14</v>
      </c>
      <c r="B30" s="508">
        <v>14</v>
      </c>
      <c r="C30" s="511" t="str">
        <f>VLOOKUP(A30,'出場一覧'!$A:$I,2)</f>
        <v>米田　圭佑</v>
      </c>
      <c r="D30" s="512" t="str">
        <f>VLOOKUP(A30,'出場一覧'!$A:$I,3)</f>
        <v>②</v>
      </c>
      <c r="E30" s="512" t="s">
        <v>386</v>
      </c>
      <c r="F30" s="508" t="str">
        <f>VLOOKUP(A30,'出場一覧'!$A:$I,4)</f>
        <v>南関東</v>
      </c>
      <c r="G30" s="504" t="s">
        <v>2</v>
      </c>
      <c r="H30" s="508" t="str">
        <f>VLOOKUP(A30,'出場一覧'!$A:$I,5)</f>
        <v>法政二</v>
      </c>
      <c r="I30" s="504" t="s">
        <v>445</v>
      </c>
      <c r="J30" s="427"/>
      <c r="K30" s="223" t="s">
        <v>410</v>
      </c>
      <c r="L30" s="431" t="s">
        <v>545</v>
      </c>
      <c r="M30" s="223"/>
      <c r="N30" s="223"/>
      <c r="O30" s="445"/>
      <c r="P30" s="223"/>
      <c r="Q30" s="222"/>
      <c r="R30" s="223"/>
      <c r="S30" s="436" t="s">
        <v>564</v>
      </c>
      <c r="T30" s="222" t="s">
        <v>411</v>
      </c>
      <c r="U30" s="288"/>
      <c r="V30" s="511" t="str">
        <f>VLOOKUP(AD30,'出場一覧'!$A:$I,2)</f>
        <v>菅谷　拓郎</v>
      </c>
      <c r="W30" s="512" t="str">
        <f>VLOOKUP(AD30,'出場一覧'!$A:$I,3)</f>
        <v>②</v>
      </c>
      <c r="X30" s="512" t="s">
        <v>386</v>
      </c>
      <c r="Y30" s="511" t="str">
        <f>VLOOKUP(AD30,'出場一覧'!$A:$I,4)</f>
        <v>南関東</v>
      </c>
      <c r="Z30" s="504" t="s">
        <v>2</v>
      </c>
      <c r="AA30" s="511" t="str">
        <f>VLOOKUP(AD30,'出場一覧'!$A:$I,5)</f>
        <v>慶應義塾</v>
      </c>
      <c r="AB30" s="512" t="s">
        <v>445</v>
      </c>
      <c r="AC30" s="508">
        <v>38</v>
      </c>
      <c r="AD30" s="504">
        <v>38</v>
      </c>
      <c r="AF30" s="305"/>
      <c r="AI30" s="289"/>
      <c r="AJ30" s="27"/>
      <c r="AK30" s="14"/>
    </row>
    <row r="31" spans="1:37" ht="30" customHeight="1" thickBot="1" thickTop="1">
      <c r="A31" s="504"/>
      <c r="B31" s="508"/>
      <c r="C31" s="511"/>
      <c r="D31" s="512"/>
      <c r="E31" s="512"/>
      <c r="F31" s="508" t="e">
        <v>#N/A</v>
      </c>
      <c r="G31" s="504"/>
      <c r="H31" s="508"/>
      <c r="I31" s="504"/>
      <c r="J31" s="513" t="s">
        <v>412</v>
      </c>
      <c r="K31" s="431" t="s">
        <v>546</v>
      </c>
      <c r="L31" s="432">
        <v>75</v>
      </c>
      <c r="M31" s="222"/>
      <c r="N31" s="223"/>
      <c r="O31" s="445"/>
      <c r="P31" s="223"/>
      <c r="Q31" s="222"/>
      <c r="R31" s="429"/>
      <c r="S31" s="456">
        <v>63</v>
      </c>
      <c r="T31" s="436" t="s">
        <v>564</v>
      </c>
      <c r="U31" s="520" t="s">
        <v>413</v>
      </c>
      <c r="V31" s="511"/>
      <c r="W31" s="512"/>
      <c r="X31" s="512"/>
      <c r="Y31" s="511" t="e">
        <v>#N/A</v>
      </c>
      <c r="Z31" s="504"/>
      <c r="AA31" s="511"/>
      <c r="AB31" s="512"/>
      <c r="AC31" s="508"/>
      <c r="AD31" s="504"/>
      <c r="AF31" s="305"/>
      <c r="AI31" s="289"/>
      <c r="AJ31" s="27"/>
      <c r="AK31" s="14"/>
    </row>
    <row r="32" spans="1:37" ht="30" customHeight="1" thickBot="1" thickTop="1">
      <c r="A32" s="504">
        <v>15</v>
      </c>
      <c r="B32" s="508">
        <v>15</v>
      </c>
      <c r="C32" s="511" t="str">
        <f>VLOOKUP(A32,'出場一覧'!$A:$I,2)</f>
        <v>深津　斗邦</v>
      </c>
      <c r="D32" s="512" t="str">
        <f>VLOOKUP(A32,'出場一覧'!$A:$I,3)</f>
        <v>②</v>
      </c>
      <c r="E32" s="512" t="s">
        <v>386</v>
      </c>
      <c r="F32" s="508" t="str">
        <f>VLOOKUP(A32,'出場一覧'!$A:$I,4)</f>
        <v>東海</v>
      </c>
      <c r="G32" s="504" t="s">
        <v>2</v>
      </c>
      <c r="H32" s="508" t="str">
        <f>VLOOKUP(A32,'出場一覧'!$A:$I,5)</f>
        <v>日大三島</v>
      </c>
      <c r="I32" s="504" t="s">
        <v>445</v>
      </c>
      <c r="J32" s="514"/>
      <c r="K32" s="432">
        <v>61</v>
      </c>
      <c r="L32" s="223"/>
      <c r="M32" s="222"/>
      <c r="N32" s="223"/>
      <c r="O32" s="445"/>
      <c r="P32" s="223"/>
      <c r="Q32" s="222"/>
      <c r="R32" s="429"/>
      <c r="S32" s="223"/>
      <c r="T32" s="456">
        <v>75</v>
      </c>
      <c r="U32" s="519"/>
      <c r="V32" s="511" t="str">
        <f>VLOOKUP(AD32,'出場一覧'!$A:$I,2)</f>
        <v>岩田　真優</v>
      </c>
      <c r="W32" s="512" t="str">
        <f>VLOOKUP(AD32,'出場一覧'!$A:$I,3)</f>
        <v>②</v>
      </c>
      <c r="X32" s="512" t="s">
        <v>386</v>
      </c>
      <c r="Y32" s="511" t="str">
        <f>VLOOKUP(AD32,'出場一覧'!$A:$I,4)</f>
        <v>近畿</v>
      </c>
      <c r="Z32" s="504" t="s">
        <v>2</v>
      </c>
      <c r="AA32" s="511" t="str">
        <f>VLOOKUP(AD32,'出場一覧'!$A:$I,5)</f>
        <v>同志社国際</v>
      </c>
      <c r="AB32" s="512" t="s">
        <v>443</v>
      </c>
      <c r="AC32" s="508">
        <v>39</v>
      </c>
      <c r="AD32" s="504">
        <v>39</v>
      </c>
      <c r="AF32" s="305"/>
      <c r="AI32" s="289"/>
      <c r="AJ32" s="27"/>
      <c r="AK32" s="14"/>
    </row>
    <row r="33" spans="1:37" ht="30" customHeight="1" thickBot="1" thickTop="1">
      <c r="A33" s="504"/>
      <c r="B33" s="508"/>
      <c r="C33" s="511"/>
      <c r="D33" s="512"/>
      <c r="E33" s="512"/>
      <c r="F33" s="508" t="e">
        <v>#N/A</v>
      </c>
      <c r="G33" s="504"/>
      <c r="H33" s="508"/>
      <c r="I33" s="504"/>
      <c r="J33" s="223"/>
      <c r="K33" s="223"/>
      <c r="L33" s="516" t="s">
        <v>414</v>
      </c>
      <c r="M33" s="443" t="s">
        <v>548</v>
      </c>
      <c r="N33" s="223"/>
      <c r="O33" s="445"/>
      <c r="P33" s="223"/>
      <c r="Q33" s="222"/>
      <c r="R33" s="451" t="s">
        <v>564</v>
      </c>
      <c r="S33" s="513" t="s">
        <v>415</v>
      </c>
      <c r="T33" s="223"/>
      <c r="U33" s="223"/>
      <c r="V33" s="511"/>
      <c r="W33" s="512"/>
      <c r="X33" s="512"/>
      <c r="Y33" s="511" t="e">
        <v>#N/A</v>
      </c>
      <c r="Z33" s="504"/>
      <c r="AA33" s="511"/>
      <c r="AB33" s="512"/>
      <c r="AC33" s="508"/>
      <c r="AD33" s="504"/>
      <c r="AF33" s="305"/>
      <c r="AI33" s="289"/>
      <c r="AJ33" s="27"/>
      <c r="AK33" s="14"/>
    </row>
    <row r="34" spans="1:37" ht="30" customHeight="1" thickBot="1" thickTop="1">
      <c r="A34" s="504">
        <v>16</v>
      </c>
      <c r="B34" s="508">
        <v>16</v>
      </c>
      <c r="C34" s="511" t="str">
        <f>VLOOKUP(A34,'出場一覧'!$A:$I,2)</f>
        <v>杉本　佳加</v>
      </c>
      <c r="D34" s="512" t="str">
        <f>VLOOKUP(A34,'出場一覧'!$A:$I,3)</f>
        <v>②</v>
      </c>
      <c r="E34" s="512" t="s">
        <v>386</v>
      </c>
      <c r="F34" s="508" t="str">
        <f>VLOOKUP(A34,'出場一覧'!$A:$I,4)</f>
        <v>北信越</v>
      </c>
      <c r="G34" s="504" t="s">
        <v>2</v>
      </c>
      <c r="H34" s="508" t="str">
        <f>VLOOKUP(A34,'出場一覧'!$A:$I,5)</f>
        <v>松商学園</v>
      </c>
      <c r="I34" s="504" t="s">
        <v>445</v>
      </c>
      <c r="J34" s="427"/>
      <c r="K34" s="223"/>
      <c r="L34" s="513"/>
      <c r="M34" s="444">
        <v>75</v>
      </c>
      <c r="N34" s="222"/>
      <c r="O34" s="445"/>
      <c r="P34" s="223"/>
      <c r="Q34" s="455"/>
      <c r="R34" s="433">
        <v>75</v>
      </c>
      <c r="S34" s="517"/>
      <c r="T34" s="223"/>
      <c r="U34" s="427"/>
      <c r="V34" s="511" t="str">
        <f>VLOOKUP(AD34,'出場一覧'!$A:$I,2)</f>
        <v>手塚　瀬留</v>
      </c>
      <c r="W34" s="512" t="str">
        <f>VLOOKUP(AD34,'出場一覧'!$A:$I,3)</f>
        <v>②</v>
      </c>
      <c r="X34" s="512" t="s">
        <v>386</v>
      </c>
      <c r="Y34" s="511" t="str">
        <f>VLOOKUP(AD34,'出場一覧'!$A:$I,4)</f>
        <v>北関東</v>
      </c>
      <c r="Z34" s="504" t="s">
        <v>2</v>
      </c>
      <c r="AA34" s="511" t="str">
        <f>VLOOKUP(AD34,'出場一覧'!$A:$I,5)</f>
        <v>川越東</v>
      </c>
      <c r="AB34" s="512" t="s">
        <v>445</v>
      </c>
      <c r="AC34" s="508">
        <v>40</v>
      </c>
      <c r="AD34" s="504">
        <v>40</v>
      </c>
      <c r="AF34" s="305"/>
      <c r="AI34" s="289"/>
      <c r="AJ34" s="27"/>
      <c r="AK34" s="14"/>
    </row>
    <row r="35" spans="1:37" ht="30" customHeight="1" thickBot="1" thickTop="1">
      <c r="A35" s="504"/>
      <c r="B35" s="508"/>
      <c r="C35" s="511"/>
      <c r="D35" s="512"/>
      <c r="E35" s="512"/>
      <c r="F35" s="508" t="e">
        <v>#N/A</v>
      </c>
      <c r="G35" s="504"/>
      <c r="H35" s="508"/>
      <c r="I35" s="504"/>
      <c r="J35" s="513" t="s">
        <v>416</v>
      </c>
      <c r="K35" s="431" t="s">
        <v>547</v>
      </c>
      <c r="L35" s="223"/>
      <c r="M35" s="445"/>
      <c r="N35" s="222"/>
      <c r="O35" s="445"/>
      <c r="P35" s="223"/>
      <c r="Q35" s="455"/>
      <c r="R35" s="223"/>
      <c r="S35" s="222"/>
      <c r="T35" s="451" t="s">
        <v>566</v>
      </c>
      <c r="U35" s="513" t="s">
        <v>417</v>
      </c>
      <c r="V35" s="511"/>
      <c r="W35" s="512"/>
      <c r="X35" s="512"/>
      <c r="Y35" s="511" t="e">
        <v>#N/A</v>
      </c>
      <c r="Z35" s="504"/>
      <c r="AA35" s="511"/>
      <c r="AB35" s="512"/>
      <c r="AC35" s="508"/>
      <c r="AD35" s="504"/>
      <c r="AF35" s="305"/>
      <c r="AI35" s="289"/>
      <c r="AJ35" s="27"/>
      <c r="AK35" s="14"/>
    </row>
    <row r="36" spans="1:37" ht="30" customHeight="1" thickBot="1" thickTop="1">
      <c r="A36" s="504">
        <v>17</v>
      </c>
      <c r="B36" s="508">
        <v>17</v>
      </c>
      <c r="C36" s="511" t="str">
        <f>VLOOKUP(A36,'出場一覧'!$A:$I,2)</f>
        <v>立川　伊織</v>
      </c>
      <c r="D36" s="512" t="str">
        <f>VLOOKUP(A36,'出場一覧'!$A:$I,3)</f>
        <v>②</v>
      </c>
      <c r="E36" s="512" t="s">
        <v>386</v>
      </c>
      <c r="F36" s="508" t="str">
        <f>VLOOKUP(A36,'出場一覧'!$A:$I,4)</f>
        <v>東京</v>
      </c>
      <c r="G36" s="504" t="s">
        <v>2</v>
      </c>
      <c r="H36" s="508" t="str">
        <f>VLOOKUP(A36,'出場一覧'!$A:$I,5)</f>
        <v>京華</v>
      </c>
      <c r="I36" s="504" t="s">
        <v>446</v>
      </c>
      <c r="J36" s="514"/>
      <c r="K36" s="432">
        <v>75</v>
      </c>
      <c r="L36" s="443" t="s">
        <v>548</v>
      </c>
      <c r="M36" s="445"/>
      <c r="N36" s="222"/>
      <c r="O36" s="445"/>
      <c r="P36" s="223"/>
      <c r="Q36" s="455"/>
      <c r="R36" s="223"/>
      <c r="S36" s="443" t="s">
        <v>565</v>
      </c>
      <c r="T36" s="432">
        <v>63</v>
      </c>
      <c r="U36" s="515"/>
      <c r="V36" s="511" t="str">
        <f>VLOOKUP(AD36,'出場一覧'!$A:$I,2)</f>
        <v>柴倉　一太</v>
      </c>
      <c r="W36" s="512" t="str">
        <f>VLOOKUP(AD36,'出場一覧'!$A:$I,3)</f>
        <v>②</v>
      </c>
      <c r="X36" s="512" t="s">
        <v>386</v>
      </c>
      <c r="Y36" s="511" t="str">
        <f>VLOOKUP(AD36,'出場一覧'!$A:$I,4)</f>
        <v>中国</v>
      </c>
      <c r="Z36" s="504" t="s">
        <v>2</v>
      </c>
      <c r="AA36" s="511" t="str">
        <f>VLOOKUP(AD36,'出場一覧'!$A:$I,5)</f>
        <v>岡山学芸館</v>
      </c>
      <c r="AB36" s="512" t="s">
        <v>444</v>
      </c>
      <c r="AC36" s="508">
        <v>41</v>
      </c>
      <c r="AD36" s="504">
        <v>41</v>
      </c>
      <c r="AF36" s="305"/>
      <c r="AI36" s="289"/>
      <c r="AJ36" s="27"/>
      <c r="AK36" s="14"/>
    </row>
    <row r="37" spans="1:37" ht="30" customHeight="1" thickTop="1">
      <c r="A37" s="504"/>
      <c r="B37" s="508"/>
      <c r="C37" s="511"/>
      <c r="D37" s="512"/>
      <c r="E37" s="512"/>
      <c r="F37" s="508" t="e">
        <v>#N/A</v>
      </c>
      <c r="G37" s="504"/>
      <c r="H37" s="508"/>
      <c r="I37" s="504"/>
      <c r="J37" s="223"/>
      <c r="K37" s="223" t="s">
        <v>418</v>
      </c>
      <c r="L37" s="444">
        <v>64</v>
      </c>
      <c r="M37" s="223"/>
      <c r="N37" s="222"/>
      <c r="O37" s="445"/>
      <c r="P37" s="223"/>
      <c r="Q37" s="455"/>
      <c r="R37" s="223"/>
      <c r="S37" s="456">
        <v>63</v>
      </c>
      <c r="T37" s="223" t="s">
        <v>419</v>
      </c>
      <c r="U37" s="223"/>
      <c r="V37" s="511"/>
      <c r="W37" s="512"/>
      <c r="X37" s="512"/>
      <c r="Y37" s="511" t="e">
        <v>#N/A</v>
      </c>
      <c r="Z37" s="504"/>
      <c r="AA37" s="511"/>
      <c r="AB37" s="512"/>
      <c r="AC37" s="508"/>
      <c r="AD37" s="504"/>
      <c r="AF37" s="305"/>
      <c r="AI37" s="289"/>
      <c r="AJ37" s="27"/>
      <c r="AK37" s="14"/>
    </row>
    <row r="38" spans="1:37" ht="30" customHeight="1" thickBot="1">
      <c r="A38" s="504">
        <v>18</v>
      </c>
      <c r="B38" s="508">
        <v>18</v>
      </c>
      <c r="C38" s="506" t="str">
        <f>VLOOKUP(A38,'出場一覧'!$A:$I,2)</f>
        <v>大植　駿</v>
      </c>
      <c r="D38" s="507" t="str">
        <f>VLOOKUP(A38,'出場一覧'!$A:$I,3)</f>
        <v>②</v>
      </c>
      <c r="E38" s="507" t="s">
        <v>386</v>
      </c>
      <c r="F38" s="509" t="str">
        <f>VLOOKUP(A38,'出場一覧'!$A:$I,4)</f>
        <v>近畿</v>
      </c>
      <c r="G38" s="504" t="s">
        <v>2</v>
      </c>
      <c r="H38" s="509" t="str">
        <f>VLOOKUP(A38,'出場一覧'!$A:$I,5)</f>
        <v>清風</v>
      </c>
      <c r="I38" s="510" t="s">
        <v>444</v>
      </c>
      <c r="J38" s="427"/>
      <c r="K38" s="427"/>
      <c r="L38" s="445"/>
      <c r="M38" s="223"/>
      <c r="N38" s="222"/>
      <c r="O38" s="445"/>
      <c r="P38" s="223"/>
      <c r="Q38" s="455"/>
      <c r="R38" s="223"/>
      <c r="S38" s="429"/>
      <c r="T38" s="427"/>
      <c r="U38" s="427"/>
      <c r="V38" s="506" t="str">
        <f>VLOOKUP(AD38,'出場一覧'!$A:$I,2)</f>
        <v>森田　凌哉</v>
      </c>
      <c r="W38" s="507" t="str">
        <f>VLOOKUP(AD38,'出場一覧'!$A:$I,3)</f>
        <v>①</v>
      </c>
      <c r="X38" s="507" t="s">
        <v>386</v>
      </c>
      <c r="Y38" s="506" t="str">
        <f>VLOOKUP(AD38,'出場一覧'!$A:$I,4)</f>
        <v>九州</v>
      </c>
      <c r="Z38" s="504" t="s">
        <v>2</v>
      </c>
      <c r="AA38" s="506" t="str">
        <f>VLOOKUP(AD38,'出場一覧'!$A:$I,5)</f>
        <v>鳳凰</v>
      </c>
      <c r="AB38" s="512" t="s">
        <v>445</v>
      </c>
      <c r="AC38" s="508">
        <v>42</v>
      </c>
      <c r="AD38" s="504">
        <v>42</v>
      </c>
      <c r="AF38" s="305"/>
      <c r="AI38" s="289"/>
      <c r="AJ38" s="27"/>
      <c r="AK38" s="14"/>
    </row>
    <row r="39" spans="1:37" ht="30" customHeight="1" thickBot="1" thickTop="1">
      <c r="A39" s="504"/>
      <c r="B39" s="508"/>
      <c r="C39" s="506"/>
      <c r="D39" s="507"/>
      <c r="E39" s="507"/>
      <c r="F39" s="509" t="e">
        <v>#N/A</v>
      </c>
      <c r="G39" s="504"/>
      <c r="H39" s="509"/>
      <c r="I39" s="510"/>
      <c r="J39" s="223"/>
      <c r="K39" s="223"/>
      <c r="L39" s="223"/>
      <c r="M39" s="516" t="s">
        <v>420</v>
      </c>
      <c r="N39" s="443" t="s">
        <v>552</v>
      </c>
      <c r="O39" s="445"/>
      <c r="P39" s="223"/>
      <c r="Q39" s="484" t="s">
        <v>564</v>
      </c>
      <c r="R39" s="513" t="s">
        <v>421</v>
      </c>
      <c r="S39" s="223"/>
      <c r="T39" s="223"/>
      <c r="U39" s="223"/>
      <c r="V39" s="506"/>
      <c r="W39" s="507"/>
      <c r="X39" s="507"/>
      <c r="Y39" s="506" t="e">
        <v>#N/A</v>
      </c>
      <c r="Z39" s="504"/>
      <c r="AA39" s="506"/>
      <c r="AB39" s="512"/>
      <c r="AC39" s="508"/>
      <c r="AD39" s="504"/>
      <c r="AF39" s="305"/>
      <c r="AI39" s="289"/>
      <c r="AJ39" s="27"/>
      <c r="AK39" s="14"/>
    </row>
    <row r="40" spans="1:37" ht="30" customHeight="1" thickBot="1" thickTop="1">
      <c r="A40" s="504">
        <v>19</v>
      </c>
      <c r="B40" s="508">
        <v>19</v>
      </c>
      <c r="C40" s="506" t="str">
        <f>VLOOKUP(A40,'出場一覧'!$A:$I,2)</f>
        <v>吉田　響介</v>
      </c>
      <c r="D40" s="507" t="str">
        <f>VLOOKUP(A40,'出場一覧'!$A:$I,3)</f>
        <v>②</v>
      </c>
      <c r="E40" s="507" t="s">
        <v>386</v>
      </c>
      <c r="F40" s="509" t="str">
        <f>VLOOKUP(A40,'出場一覧'!$A:$I,4)</f>
        <v>北関東</v>
      </c>
      <c r="G40" s="504" t="s">
        <v>2</v>
      </c>
      <c r="H40" s="509" t="str">
        <f>VLOOKUP(A40,'出場一覧'!$A:$I,5)</f>
        <v>霞ヶ浦</v>
      </c>
      <c r="I40" s="510" t="s">
        <v>445</v>
      </c>
      <c r="J40" s="288"/>
      <c r="K40" s="288"/>
      <c r="L40" s="223"/>
      <c r="M40" s="513"/>
      <c r="N40" s="444">
        <v>63</v>
      </c>
      <c r="O40" s="223"/>
      <c r="P40" s="223"/>
      <c r="Q40" s="433">
        <v>62</v>
      </c>
      <c r="R40" s="517"/>
      <c r="S40" s="223"/>
      <c r="T40" s="427"/>
      <c r="U40" s="427"/>
      <c r="V40" s="506" t="str">
        <f>VLOOKUP(AD40,'出場一覧'!$A:$I,2)</f>
        <v>本田　柊哉</v>
      </c>
      <c r="W40" s="507" t="str">
        <f>VLOOKUP(AD40,'出場一覧'!$A:$I,3)</f>
        <v>①</v>
      </c>
      <c r="X40" s="507" t="s">
        <v>386</v>
      </c>
      <c r="Y40" s="506" t="str">
        <f>VLOOKUP(AD40,'出場一覧'!$A:$I,4)</f>
        <v>四国</v>
      </c>
      <c r="Z40" s="504" t="s">
        <v>2</v>
      </c>
      <c r="AA40" s="506" t="str">
        <f>VLOOKUP(AD40,'出場一覧'!$A:$I,5)</f>
        <v>新田</v>
      </c>
      <c r="AB40" s="512" t="s">
        <v>444</v>
      </c>
      <c r="AC40" s="508">
        <v>43</v>
      </c>
      <c r="AD40" s="504">
        <v>43</v>
      </c>
      <c r="AF40" s="305"/>
      <c r="AI40" s="289"/>
      <c r="AJ40" s="27"/>
      <c r="AK40" s="14"/>
    </row>
    <row r="41" spans="1:37" ht="30" customHeight="1" thickTop="1">
      <c r="A41" s="504"/>
      <c r="B41" s="508"/>
      <c r="C41" s="506"/>
      <c r="D41" s="507"/>
      <c r="E41" s="507"/>
      <c r="F41" s="509" t="e">
        <v>#N/A</v>
      </c>
      <c r="G41" s="504"/>
      <c r="H41" s="509"/>
      <c r="I41" s="510"/>
      <c r="J41" s="223"/>
      <c r="K41" s="223"/>
      <c r="L41" s="222"/>
      <c r="M41" s="223"/>
      <c r="N41" s="445"/>
      <c r="O41" s="223"/>
      <c r="P41" s="223"/>
      <c r="Q41" s="223"/>
      <c r="R41" s="222"/>
      <c r="S41" s="429"/>
      <c r="T41" s="223"/>
      <c r="U41" s="223"/>
      <c r="V41" s="506"/>
      <c r="W41" s="507"/>
      <c r="X41" s="507"/>
      <c r="Y41" s="506" t="e">
        <v>#N/A</v>
      </c>
      <c r="Z41" s="504"/>
      <c r="AA41" s="506"/>
      <c r="AB41" s="512"/>
      <c r="AC41" s="508"/>
      <c r="AD41" s="504"/>
      <c r="AF41" s="305"/>
      <c r="AI41" s="289"/>
      <c r="AJ41" s="27"/>
      <c r="AK41" s="14"/>
    </row>
    <row r="42" spans="1:37" ht="30" customHeight="1" thickBot="1">
      <c r="A42" s="504">
        <v>20</v>
      </c>
      <c r="B42" s="508">
        <v>20</v>
      </c>
      <c r="C42" s="511" t="str">
        <f>VLOOKUP(A42,'出場一覧'!$A:$I,2)</f>
        <v>宮永　竜聖</v>
      </c>
      <c r="D42" s="512" t="str">
        <f>VLOOKUP(A42,'出場一覧'!$A:$I,3)</f>
        <v>②</v>
      </c>
      <c r="E42" s="512" t="s">
        <v>386</v>
      </c>
      <c r="F42" s="508" t="str">
        <f>VLOOKUP(A42,'出場一覧'!$A:$I,4)</f>
        <v>北信越</v>
      </c>
      <c r="G42" s="504" t="s">
        <v>2</v>
      </c>
      <c r="H42" s="508" t="str">
        <f>VLOOKUP(A42,'出場一覧'!$A:$I,5)</f>
        <v>金沢</v>
      </c>
      <c r="I42" s="504" t="s">
        <v>445</v>
      </c>
      <c r="J42" s="427"/>
      <c r="K42" s="223" t="s">
        <v>422</v>
      </c>
      <c r="L42" s="443" t="s">
        <v>549</v>
      </c>
      <c r="M42" s="223"/>
      <c r="N42" s="445"/>
      <c r="O42" s="223"/>
      <c r="P42" s="223"/>
      <c r="Q42" s="223"/>
      <c r="R42" s="222"/>
      <c r="S42" s="451" t="s">
        <v>567</v>
      </c>
      <c r="T42" s="223" t="s">
        <v>423</v>
      </c>
      <c r="U42" s="427"/>
      <c r="V42" s="511" t="str">
        <f>VLOOKUP(AD42,'出場一覧'!$A:$I,2)</f>
        <v>衣川　信繁</v>
      </c>
      <c r="W42" s="512" t="str">
        <f>VLOOKUP(AD42,'出場一覧'!$A:$I,3)</f>
        <v>②</v>
      </c>
      <c r="X42" s="512" t="s">
        <v>386</v>
      </c>
      <c r="Y42" s="511" t="str">
        <f>VLOOKUP(AD42,'出場一覧'!$A:$I,4)</f>
        <v>東海</v>
      </c>
      <c r="Z42" s="504" t="s">
        <v>2</v>
      </c>
      <c r="AA42" s="511" t="str">
        <f>VLOOKUP(AD42,'出場一覧'!$A:$I,5)</f>
        <v>名経大市邨</v>
      </c>
      <c r="AB42" s="512" t="s">
        <v>445</v>
      </c>
      <c r="AC42" s="508">
        <v>44</v>
      </c>
      <c r="AD42" s="504">
        <v>44</v>
      </c>
      <c r="AF42" s="305"/>
      <c r="AI42" s="289"/>
      <c r="AJ42" s="27"/>
      <c r="AK42" s="14"/>
    </row>
    <row r="43" spans="1:37" ht="30" customHeight="1" thickBot="1" thickTop="1">
      <c r="A43" s="504"/>
      <c r="B43" s="508"/>
      <c r="C43" s="511"/>
      <c r="D43" s="512"/>
      <c r="E43" s="512"/>
      <c r="F43" s="508" t="e">
        <v>#N/A</v>
      </c>
      <c r="G43" s="504"/>
      <c r="H43" s="508"/>
      <c r="I43" s="504"/>
      <c r="J43" s="513" t="s">
        <v>424</v>
      </c>
      <c r="K43" s="446" t="s">
        <v>549</v>
      </c>
      <c r="L43" s="481" t="s">
        <v>550</v>
      </c>
      <c r="M43" s="222"/>
      <c r="N43" s="445"/>
      <c r="O43" s="223"/>
      <c r="P43" s="223"/>
      <c r="Q43" s="223"/>
      <c r="R43" s="222"/>
      <c r="S43" s="432">
        <v>60</v>
      </c>
      <c r="T43" s="484" t="s">
        <v>568</v>
      </c>
      <c r="U43" s="513" t="s">
        <v>425</v>
      </c>
      <c r="V43" s="511"/>
      <c r="W43" s="512"/>
      <c r="X43" s="512"/>
      <c r="Y43" s="511" t="e">
        <v>#N/A</v>
      </c>
      <c r="Z43" s="504"/>
      <c r="AA43" s="511"/>
      <c r="AB43" s="512"/>
      <c r="AC43" s="508"/>
      <c r="AD43" s="504"/>
      <c r="AF43" s="305"/>
      <c r="AI43" s="289"/>
      <c r="AJ43" s="27"/>
      <c r="AK43" s="14"/>
    </row>
    <row r="44" spans="1:37" ht="30" customHeight="1" thickTop="1">
      <c r="A44" s="504">
        <v>21</v>
      </c>
      <c r="B44" s="508">
        <v>21</v>
      </c>
      <c r="C44" s="511" t="str">
        <f>VLOOKUP(A44,'出場一覧'!$A:$I,2)</f>
        <v>五味　一貴</v>
      </c>
      <c r="D44" s="512" t="str">
        <f>VLOOKUP(A44,'出場一覧'!$A:$I,3)</f>
        <v>②</v>
      </c>
      <c r="E44" s="512" t="s">
        <v>386</v>
      </c>
      <c r="F44" s="508" t="str">
        <f>VLOOKUP(A44,'出場一覧'!$A:$I,4)</f>
        <v>東北</v>
      </c>
      <c r="G44" s="504" t="s">
        <v>2</v>
      </c>
      <c r="H44" s="508" t="str">
        <f>VLOOKUP(A44,'出場一覧'!$A:$I,5)</f>
        <v>日大山形</v>
      </c>
      <c r="I44" s="504" t="s">
        <v>447</v>
      </c>
      <c r="J44" s="514"/>
      <c r="K44" s="432">
        <v>63</v>
      </c>
      <c r="L44" s="223"/>
      <c r="M44" s="222"/>
      <c r="N44" s="445"/>
      <c r="O44" s="223"/>
      <c r="P44" s="223"/>
      <c r="Q44" s="223"/>
      <c r="R44" s="222"/>
      <c r="S44" s="222"/>
      <c r="T44" s="433">
        <v>61</v>
      </c>
      <c r="U44" s="515"/>
      <c r="V44" s="511" t="str">
        <f>VLOOKUP(AD44,'出場一覧'!$A:$I,2)</f>
        <v>中村　秋河</v>
      </c>
      <c r="W44" s="512" t="str">
        <f>VLOOKUP(AD44,'出場一覧'!$A:$I,3)</f>
        <v>①</v>
      </c>
      <c r="X44" s="512" t="s">
        <v>386</v>
      </c>
      <c r="Y44" s="511" t="str">
        <f>VLOOKUP(AD44,'出場一覧'!$A:$I,4)</f>
        <v>近畿</v>
      </c>
      <c r="Z44" s="504" t="s">
        <v>2</v>
      </c>
      <c r="AA44" s="511" t="str">
        <f>VLOOKUP(AD44,'出場一覧'!$A:$I,5)</f>
        <v>相生学院</v>
      </c>
      <c r="AB44" s="512" t="s">
        <v>448</v>
      </c>
      <c r="AC44" s="508">
        <v>45</v>
      </c>
      <c r="AD44" s="504">
        <v>45</v>
      </c>
      <c r="AF44" s="305"/>
      <c r="AI44" s="289"/>
      <c r="AJ44" s="27"/>
      <c r="AK44" s="14"/>
    </row>
    <row r="45" spans="1:37" ht="30" customHeight="1" thickBot="1">
      <c r="A45" s="504"/>
      <c r="B45" s="508"/>
      <c r="C45" s="511"/>
      <c r="D45" s="512"/>
      <c r="E45" s="512"/>
      <c r="F45" s="508" t="e">
        <v>#N/A</v>
      </c>
      <c r="G45" s="504"/>
      <c r="H45" s="508"/>
      <c r="I45" s="504"/>
      <c r="J45" s="223"/>
      <c r="K45" s="223"/>
      <c r="L45" s="516" t="s">
        <v>426</v>
      </c>
      <c r="M45" s="443" t="s">
        <v>552</v>
      </c>
      <c r="N45" s="445"/>
      <c r="O45" s="223"/>
      <c r="P45" s="223"/>
      <c r="Q45" s="223"/>
      <c r="R45" s="443" t="s">
        <v>569</v>
      </c>
      <c r="S45" s="517" t="s">
        <v>427</v>
      </c>
      <c r="T45" s="223"/>
      <c r="U45" s="223"/>
      <c r="V45" s="511"/>
      <c r="W45" s="512"/>
      <c r="X45" s="512"/>
      <c r="Y45" s="511" t="e">
        <v>#N/A</v>
      </c>
      <c r="Z45" s="504"/>
      <c r="AA45" s="511"/>
      <c r="AB45" s="512"/>
      <c r="AC45" s="508"/>
      <c r="AD45" s="504"/>
      <c r="AF45" s="305"/>
      <c r="AI45" s="289"/>
      <c r="AJ45" s="27"/>
      <c r="AK45" s="14"/>
    </row>
    <row r="46" spans="1:37" ht="30" customHeight="1" thickBot="1" thickTop="1">
      <c r="A46" s="504">
        <v>22</v>
      </c>
      <c r="B46" s="508">
        <v>22</v>
      </c>
      <c r="C46" s="511" t="str">
        <f>VLOOKUP(A46,'出場一覧'!$A:$I,2)</f>
        <v>中川　友</v>
      </c>
      <c r="D46" s="512" t="str">
        <f>VLOOKUP(A46,'出場一覧'!$A:$I,3)</f>
        <v>①</v>
      </c>
      <c r="E46" s="512" t="s">
        <v>386</v>
      </c>
      <c r="F46" s="508" t="str">
        <f>VLOOKUP(A46,'出場一覧'!$A:$I,4)</f>
        <v>九州</v>
      </c>
      <c r="G46" s="504" t="s">
        <v>2</v>
      </c>
      <c r="H46" s="508" t="str">
        <f>VLOOKUP(A46,'出場一覧'!$A:$I,5)</f>
        <v>海星</v>
      </c>
      <c r="I46" s="504" t="s">
        <v>448</v>
      </c>
      <c r="J46" s="288"/>
      <c r="K46" s="223"/>
      <c r="L46" s="513"/>
      <c r="M46" s="444">
        <v>75</v>
      </c>
      <c r="N46" s="223"/>
      <c r="O46" s="223"/>
      <c r="P46" s="223"/>
      <c r="Q46" s="223"/>
      <c r="R46" s="456">
        <v>63</v>
      </c>
      <c r="S46" s="513"/>
      <c r="T46" s="223"/>
      <c r="U46" s="427"/>
      <c r="V46" s="511" t="str">
        <f>VLOOKUP(AD46,'出場一覧'!$A:$I,2)</f>
        <v>三宅　悠介</v>
      </c>
      <c r="W46" s="512" t="str">
        <f>VLOOKUP(AD46,'出場一覧'!$A:$I,3)</f>
        <v>①</v>
      </c>
      <c r="X46" s="512" t="s">
        <v>386</v>
      </c>
      <c r="Y46" s="511" t="str">
        <f>VLOOKUP(AD46,'出場一覧'!$A:$I,4)</f>
        <v>中国</v>
      </c>
      <c r="Z46" s="504" t="s">
        <v>2</v>
      </c>
      <c r="AA46" s="511" t="str">
        <f>VLOOKUP(AD46,'出場一覧'!$A:$I,5)</f>
        <v>関西</v>
      </c>
      <c r="AB46" s="512" t="s">
        <v>448</v>
      </c>
      <c r="AC46" s="508">
        <v>46</v>
      </c>
      <c r="AD46" s="504">
        <v>46</v>
      </c>
      <c r="AF46" s="305"/>
      <c r="AI46" s="289"/>
      <c r="AJ46" s="27"/>
      <c r="AK46" s="14"/>
    </row>
    <row r="47" spans="1:37" ht="30" customHeight="1" thickBot="1" thickTop="1">
      <c r="A47" s="504"/>
      <c r="B47" s="508"/>
      <c r="C47" s="511"/>
      <c r="D47" s="512"/>
      <c r="E47" s="512"/>
      <c r="F47" s="508" t="e">
        <v>#N/A</v>
      </c>
      <c r="G47" s="504"/>
      <c r="H47" s="508"/>
      <c r="I47" s="504"/>
      <c r="J47" s="518" t="s">
        <v>428</v>
      </c>
      <c r="K47" s="443" t="s">
        <v>551</v>
      </c>
      <c r="L47" s="223"/>
      <c r="M47" s="445"/>
      <c r="N47" s="223"/>
      <c r="O47" s="223"/>
      <c r="P47" s="223"/>
      <c r="Q47" s="223"/>
      <c r="R47" s="429"/>
      <c r="S47" s="223"/>
      <c r="T47" s="451" t="s">
        <v>569</v>
      </c>
      <c r="U47" s="513" t="s">
        <v>429</v>
      </c>
      <c r="V47" s="511"/>
      <c r="W47" s="512"/>
      <c r="X47" s="512"/>
      <c r="Y47" s="511" t="e">
        <v>#N/A</v>
      </c>
      <c r="Z47" s="504"/>
      <c r="AA47" s="511"/>
      <c r="AB47" s="512"/>
      <c r="AC47" s="508"/>
      <c r="AD47" s="504"/>
      <c r="AF47" s="305"/>
      <c r="AI47" s="289"/>
      <c r="AJ47" s="27"/>
      <c r="AK47" s="14"/>
    </row>
    <row r="48" spans="1:36" ht="30" customHeight="1" thickBot="1" thickTop="1">
      <c r="A48" s="504">
        <v>23</v>
      </c>
      <c r="B48" s="508">
        <v>23</v>
      </c>
      <c r="C48" s="511" t="str">
        <f>VLOOKUP(A48,'出場一覧'!$A:$I,2)</f>
        <v>山田　知宙</v>
      </c>
      <c r="D48" s="512" t="str">
        <f>VLOOKUP(A48,'出場一覧'!$A:$I,3)</f>
        <v>②</v>
      </c>
      <c r="E48" s="512" t="s">
        <v>386</v>
      </c>
      <c r="F48" s="508" t="str">
        <f>VLOOKUP(A48,'出場一覧'!$A:$I,4)</f>
        <v>東海</v>
      </c>
      <c r="G48" s="504" t="s">
        <v>2</v>
      </c>
      <c r="H48" s="508" t="str">
        <f>VLOOKUP(A48,'出場一覧'!$A:$I,5)</f>
        <v>名経大市邨</v>
      </c>
      <c r="I48" s="504" t="s">
        <v>438</v>
      </c>
      <c r="J48" s="519"/>
      <c r="K48" s="450">
        <v>63</v>
      </c>
      <c r="L48" s="443" t="s">
        <v>552</v>
      </c>
      <c r="M48" s="445"/>
      <c r="N48" s="223"/>
      <c r="O48" s="223"/>
      <c r="P48" s="223"/>
      <c r="Q48" s="223"/>
      <c r="R48" s="429"/>
      <c r="S48" s="451" t="s">
        <v>569</v>
      </c>
      <c r="T48" s="433">
        <v>64</v>
      </c>
      <c r="U48" s="515"/>
      <c r="V48" s="511" t="str">
        <f>VLOOKUP(AD48,'出場一覧'!$A:$I,2)</f>
        <v>太田　玲王</v>
      </c>
      <c r="W48" s="512" t="str">
        <f>VLOOKUP(AD48,'出場一覧'!$A:$I,3)</f>
        <v>②</v>
      </c>
      <c r="X48" s="512" t="s">
        <v>386</v>
      </c>
      <c r="Y48" s="511" t="str">
        <f>VLOOKUP(AD48,'出場一覧'!$A:$I,4)</f>
        <v>東京</v>
      </c>
      <c r="Z48" s="504" t="s">
        <v>2</v>
      </c>
      <c r="AA48" s="511" t="str">
        <f>VLOOKUP(AD48,'出場一覧'!$A:$I,5)</f>
        <v>日大三</v>
      </c>
      <c r="AB48" s="512" t="s">
        <v>438</v>
      </c>
      <c r="AC48" s="508">
        <v>47</v>
      </c>
      <c r="AD48" s="504">
        <v>47</v>
      </c>
      <c r="AF48" s="306"/>
      <c r="AG48" s="306"/>
      <c r="AH48" s="293"/>
      <c r="AI48" s="294"/>
      <c r="AJ48" s="295"/>
    </row>
    <row r="49" spans="1:30" ht="30" customHeight="1" thickTop="1">
      <c r="A49" s="504"/>
      <c r="B49" s="508"/>
      <c r="C49" s="511"/>
      <c r="D49" s="512"/>
      <c r="E49" s="512"/>
      <c r="F49" s="508" t="e">
        <v>#N/A</v>
      </c>
      <c r="G49" s="504"/>
      <c r="H49" s="508"/>
      <c r="I49" s="504"/>
      <c r="J49" s="223"/>
      <c r="K49" s="223" t="s">
        <v>430</v>
      </c>
      <c r="L49" s="444">
        <v>61</v>
      </c>
      <c r="M49" s="223"/>
      <c r="N49" s="223"/>
      <c r="O49" s="223"/>
      <c r="P49" s="223"/>
      <c r="Q49" s="223"/>
      <c r="R49" s="223"/>
      <c r="S49" s="433">
        <v>64</v>
      </c>
      <c r="T49" s="222" t="s">
        <v>431</v>
      </c>
      <c r="U49" s="223"/>
      <c r="V49" s="511"/>
      <c r="W49" s="512"/>
      <c r="X49" s="512"/>
      <c r="Y49" s="511" t="e">
        <v>#N/A</v>
      </c>
      <c r="Z49" s="504"/>
      <c r="AA49" s="511"/>
      <c r="AB49" s="512"/>
      <c r="AC49" s="508"/>
      <c r="AD49" s="504"/>
    </row>
    <row r="50" spans="1:30" ht="30" customHeight="1" thickBot="1">
      <c r="A50" s="504">
        <v>24</v>
      </c>
      <c r="B50" s="508">
        <v>24</v>
      </c>
      <c r="C50" s="506" t="str">
        <f>VLOOKUP(A50,'出場一覧'!$A:$I,2)</f>
        <v>東　竜平</v>
      </c>
      <c r="D50" s="507" t="str">
        <f>VLOOKUP(A50,'出場一覧'!$A:$I,3)</f>
        <v>①</v>
      </c>
      <c r="E50" s="507" t="s">
        <v>386</v>
      </c>
      <c r="F50" s="509" t="str">
        <f>VLOOKUP(A50,'出場一覧'!$A:$I,4)</f>
        <v>近畿</v>
      </c>
      <c r="G50" s="504" t="s">
        <v>2</v>
      </c>
      <c r="H50" s="509" t="str">
        <f>VLOOKUP(A50,'出場一覧'!$A:$I,5)</f>
        <v>相生学院</v>
      </c>
      <c r="I50" s="510" t="s">
        <v>438</v>
      </c>
      <c r="J50" s="427"/>
      <c r="K50" s="427"/>
      <c r="L50" s="445"/>
      <c r="M50" s="223"/>
      <c r="N50" s="223"/>
      <c r="O50" s="223"/>
      <c r="P50" s="223"/>
      <c r="Q50" s="223"/>
      <c r="R50" s="223"/>
      <c r="S50" s="223"/>
      <c r="T50" s="291"/>
      <c r="U50" s="288"/>
      <c r="V50" s="506" t="str">
        <f>VLOOKUP(AD50,'出場一覧'!$A:$I,2)</f>
        <v>似里　達哉</v>
      </c>
      <c r="W50" s="507" t="str">
        <f>VLOOKUP(AD50,'出場一覧'!$A:$I,3)</f>
        <v>②</v>
      </c>
      <c r="X50" s="507" t="s">
        <v>386</v>
      </c>
      <c r="Y50" s="506" t="str">
        <f>VLOOKUP(AD50,'出場一覧'!$A:$I,4)</f>
        <v>東北</v>
      </c>
      <c r="Z50" s="504" t="s">
        <v>2</v>
      </c>
      <c r="AA50" s="506" t="str">
        <f>VLOOKUP(AD50,'出場一覧'!$A:$I,5)</f>
        <v>岩手</v>
      </c>
      <c r="AB50" s="507" t="s">
        <v>438</v>
      </c>
      <c r="AC50" s="508">
        <v>48</v>
      </c>
      <c r="AD50" s="504">
        <v>48</v>
      </c>
    </row>
    <row r="51" spans="1:30" ht="30" customHeight="1" thickTop="1">
      <c r="A51" s="504"/>
      <c r="B51" s="508"/>
      <c r="C51" s="506"/>
      <c r="D51" s="507"/>
      <c r="E51" s="507"/>
      <c r="F51" s="509" t="e">
        <v>#N/A</v>
      </c>
      <c r="G51" s="504"/>
      <c r="H51" s="509"/>
      <c r="I51" s="510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506"/>
      <c r="W51" s="507"/>
      <c r="X51" s="507"/>
      <c r="Y51" s="506" t="e">
        <v>#N/A</v>
      </c>
      <c r="Z51" s="504"/>
      <c r="AA51" s="506"/>
      <c r="AB51" s="507"/>
      <c r="AC51" s="508"/>
      <c r="AD51" s="504"/>
    </row>
    <row r="52" spans="1:29" ht="30" customHeight="1">
      <c r="A52" s="1"/>
      <c r="B52" s="1"/>
      <c r="C52" s="1"/>
      <c r="D52" s="248"/>
      <c r="E52" s="248"/>
      <c r="F52" s="1"/>
      <c r="G52" s="1"/>
      <c r="H52" s="3"/>
      <c r="I52" s="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1"/>
      <c r="W52" s="248"/>
      <c r="X52" s="1"/>
      <c r="Y52" s="1"/>
      <c r="Z52" s="1"/>
      <c r="AA52" s="3"/>
      <c r="AB52" s="280"/>
      <c r="AC52" s="1"/>
    </row>
    <row r="53" spans="2:28" s="14" customFormat="1" ht="31.5" customHeight="1">
      <c r="B53" s="505" t="s">
        <v>432</v>
      </c>
      <c r="C53" s="505"/>
      <c r="D53" s="505"/>
      <c r="E53" s="505"/>
      <c r="F53" s="505"/>
      <c r="G53" s="505"/>
      <c r="H53" s="505"/>
      <c r="I53" s="505"/>
      <c r="J53" s="505"/>
      <c r="U53" s="248"/>
      <c r="V53" s="1"/>
      <c r="W53" s="248"/>
      <c r="X53" s="1"/>
      <c r="Y53" s="1"/>
      <c r="Z53" s="1"/>
      <c r="AA53" s="276" t="s">
        <v>433</v>
      </c>
      <c r="AB53" s="280"/>
    </row>
    <row r="54" spans="3:27" s="14" customFormat="1" ht="15" customHeight="1">
      <c r="C54" s="1"/>
      <c r="D54" s="248"/>
      <c r="E54" s="248"/>
      <c r="F54" s="7"/>
      <c r="G54" s="7"/>
      <c r="H54" s="1"/>
      <c r="I54" s="1"/>
      <c r="J54" s="248"/>
      <c r="U54" s="248"/>
      <c r="V54" s="1"/>
      <c r="W54" s="248"/>
      <c r="X54" s="7"/>
      <c r="Y54" s="1"/>
      <c r="AA54" s="1"/>
    </row>
    <row r="55" spans="1:29" s="14" customFormat="1" ht="27" customHeight="1">
      <c r="A55" s="296"/>
      <c r="B55" s="297" t="s">
        <v>450</v>
      </c>
      <c r="C55" s="2" t="s">
        <v>385</v>
      </c>
      <c r="D55" s="298" t="s">
        <v>0</v>
      </c>
      <c r="E55" s="298" t="s">
        <v>386</v>
      </c>
      <c r="F55" s="2" t="s">
        <v>1</v>
      </c>
      <c r="G55" s="248" t="s">
        <v>2</v>
      </c>
      <c r="H55" s="2" t="s">
        <v>3</v>
      </c>
      <c r="I55" s="2" t="s">
        <v>387</v>
      </c>
      <c r="J55" s="248"/>
      <c r="K55" s="1"/>
      <c r="O55" s="248"/>
      <c r="P55" s="7"/>
      <c r="Q55" s="307"/>
      <c r="R55" s="293"/>
      <c r="T55" s="299"/>
      <c r="U55" s="297" t="s">
        <v>454</v>
      </c>
      <c r="V55" s="278" t="s">
        <v>468</v>
      </c>
      <c r="W55" s="277" t="s">
        <v>4</v>
      </c>
      <c r="X55" s="277" t="s">
        <v>386</v>
      </c>
      <c r="Y55" s="278" t="s">
        <v>1</v>
      </c>
      <c r="Z55" s="1" t="s">
        <v>2</v>
      </c>
      <c r="AA55" s="278" t="s">
        <v>3</v>
      </c>
      <c r="AB55" s="281" t="s">
        <v>387</v>
      </c>
      <c r="AC55" s="308"/>
    </row>
    <row r="56" spans="1:29" s="14" customFormat="1" ht="27" customHeight="1">
      <c r="A56" s="296"/>
      <c r="B56" s="297"/>
      <c r="C56" s="2"/>
      <c r="D56" s="298"/>
      <c r="E56" s="298"/>
      <c r="F56" s="41"/>
      <c r="G56" s="248"/>
      <c r="H56" s="2"/>
      <c r="I56" s="2"/>
      <c r="J56" s="248"/>
      <c r="N56" s="7"/>
      <c r="O56" s="248"/>
      <c r="P56" s="7"/>
      <c r="Q56" s="307"/>
      <c r="T56" s="299"/>
      <c r="U56" s="297"/>
      <c r="V56" s="278"/>
      <c r="W56" s="277"/>
      <c r="X56" s="277"/>
      <c r="Y56" s="2"/>
      <c r="Z56" s="1"/>
      <c r="AA56" s="279"/>
      <c r="AC56" s="308"/>
    </row>
    <row r="57" spans="1:29" s="14" customFormat="1" ht="27" customHeight="1">
      <c r="A57" s="296"/>
      <c r="B57" s="297" t="s">
        <v>451</v>
      </c>
      <c r="C57" s="2" t="s">
        <v>449</v>
      </c>
      <c r="D57" s="298" t="s">
        <v>0</v>
      </c>
      <c r="E57" s="298" t="s">
        <v>386</v>
      </c>
      <c r="F57" s="2" t="s">
        <v>5</v>
      </c>
      <c r="G57" s="1" t="s">
        <v>2</v>
      </c>
      <c r="H57" s="2" t="s">
        <v>64</v>
      </c>
      <c r="I57" s="2" t="s">
        <v>387</v>
      </c>
      <c r="J57" s="248"/>
      <c r="O57" s="248"/>
      <c r="P57" s="7"/>
      <c r="Q57" s="307"/>
      <c r="R57" s="293"/>
      <c r="T57" s="299"/>
      <c r="U57" s="297" t="s">
        <v>455</v>
      </c>
      <c r="V57" s="278" t="s">
        <v>57</v>
      </c>
      <c r="W57" s="277" t="s">
        <v>0</v>
      </c>
      <c r="X57" s="277" t="s">
        <v>386</v>
      </c>
      <c r="Y57" s="278" t="s">
        <v>1</v>
      </c>
      <c r="Z57" s="1" t="s">
        <v>2</v>
      </c>
      <c r="AA57" s="278" t="s">
        <v>3</v>
      </c>
      <c r="AB57" s="281" t="s">
        <v>387</v>
      </c>
      <c r="AC57" s="308"/>
    </row>
    <row r="58" spans="1:29" s="14" customFormat="1" ht="27" customHeight="1">
      <c r="A58" s="296"/>
      <c r="B58" s="297"/>
      <c r="C58" s="2"/>
      <c r="D58" s="298"/>
      <c r="E58" s="298"/>
      <c r="F58" s="2"/>
      <c r="G58" s="1"/>
      <c r="H58" s="2"/>
      <c r="I58" s="2"/>
      <c r="J58" s="248"/>
      <c r="N58" s="7"/>
      <c r="O58" s="248"/>
      <c r="P58" s="7"/>
      <c r="Q58" s="307"/>
      <c r="T58" s="299"/>
      <c r="U58" s="297"/>
      <c r="V58" s="278"/>
      <c r="W58" s="277"/>
      <c r="X58" s="277"/>
      <c r="Y58" s="2"/>
      <c r="Z58" s="1"/>
      <c r="AA58" s="279"/>
      <c r="AC58" s="308"/>
    </row>
    <row r="59" spans="1:29" s="14" customFormat="1" ht="27" customHeight="1">
      <c r="A59" s="296"/>
      <c r="B59" s="297" t="s">
        <v>452</v>
      </c>
      <c r="C59" s="2" t="s">
        <v>67</v>
      </c>
      <c r="D59" s="298" t="s">
        <v>4</v>
      </c>
      <c r="E59" s="298" t="s">
        <v>386</v>
      </c>
      <c r="F59" s="2" t="s">
        <v>1</v>
      </c>
      <c r="G59" s="1" t="s">
        <v>2</v>
      </c>
      <c r="H59" s="2" t="s">
        <v>3</v>
      </c>
      <c r="I59" s="2" t="s">
        <v>387</v>
      </c>
      <c r="J59" s="248"/>
      <c r="O59" s="248"/>
      <c r="P59" s="7"/>
      <c r="Q59" s="307"/>
      <c r="R59" s="293"/>
      <c r="T59" s="299"/>
      <c r="U59" s="297" t="s">
        <v>456</v>
      </c>
      <c r="V59" s="278" t="s">
        <v>467</v>
      </c>
      <c r="W59" s="277" t="s">
        <v>4</v>
      </c>
      <c r="X59" s="277" t="s">
        <v>386</v>
      </c>
      <c r="Y59" s="278" t="s">
        <v>5</v>
      </c>
      <c r="Z59" s="1" t="s">
        <v>2</v>
      </c>
      <c r="AA59" s="278" t="s">
        <v>29</v>
      </c>
      <c r="AB59" s="281" t="s">
        <v>387</v>
      </c>
      <c r="AC59" s="308"/>
    </row>
    <row r="60" spans="1:29" s="14" customFormat="1" ht="27" customHeight="1">
      <c r="A60" s="296"/>
      <c r="B60" s="297"/>
      <c r="C60" s="2"/>
      <c r="D60" s="298"/>
      <c r="E60" s="298"/>
      <c r="F60" s="2"/>
      <c r="G60" s="1"/>
      <c r="H60" s="2"/>
      <c r="I60" s="2"/>
      <c r="J60" s="248"/>
      <c r="N60" s="7"/>
      <c r="O60" s="248"/>
      <c r="P60" s="7"/>
      <c r="Q60" s="307"/>
      <c r="T60" s="299"/>
      <c r="U60" s="297"/>
      <c r="V60" s="278"/>
      <c r="W60" s="277"/>
      <c r="X60" s="277"/>
      <c r="Y60" s="2"/>
      <c r="Z60" s="1"/>
      <c r="AA60" s="279"/>
      <c r="AC60" s="308"/>
    </row>
    <row r="61" spans="1:29" s="14" customFormat="1" ht="27" customHeight="1">
      <c r="A61" s="296"/>
      <c r="B61" s="297" t="s">
        <v>453</v>
      </c>
      <c r="C61" s="2" t="s">
        <v>30</v>
      </c>
      <c r="D61" s="298" t="s">
        <v>4</v>
      </c>
      <c r="E61" s="298" t="s">
        <v>386</v>
      </c>
      <c r="F61" s="2" t="s">
        <v>5</v>
      </c>
      <c r="G61" s="1" t="s">
        <v>2</v>
      </c>
      <c r="H61" s="2" t="s">
        <v>29</v>
      </c>
      <c r="I61" s="2" t="s">
        <v>387</v>
      </c>
      <c r="J61" s="248"/>
      <c r="P61" s="282"/>
      <c r="Q61" s="307"/>
      <c r="R61" s="293"/>
      <c r="T61" s="299"/>
      <c r="U61" s="297" t="s">
        <v>457</v>
      </c>
      <c r="V61" s="278" t="s">
        <v>466</v>
      </c>
      <c r="W61" s="277" t="s">
        <v>0</v>
      </c>
      <c r="X61" s="277" t="s">
        <v>386</v>
      </c>
      <c r="Y61" s="278" t="s">
        <v>10</v>
      </c>
      <c r="Z61" s="1" t="s">
        <v>2</v>
      </c>
      <c r="AA61" s="278" t="s">
        <v>62</v>
      </c>
      <c r="AB61" s="281" t="s">
        <v>387</v>
      </c>
      <c r="AC61" s="308"/>
    </row>
    <row r="62" spans="1:28" s="14" customFormat="1" ht="27" customHeight="1">
      <c r="A62" s="296"/>
      <c r="B62" s="248"/>
      <c r="C62" s="300"/>
      <c r="D62" s="248"/>
      <c r="E62" s="248"/>
      <c r="F62" s="41"/>
      <c r="G62" s="1"/>
      <c r="J62" s="248"/>
      <c r="P62" s="282"/>
      <c r="U62" s="248"/>
      <c r="V62" s="1"/>
      <c r="W62" s="248"/>
      <c r="X62" s="1"/>
      <c r="Y62" s="41"/>
      <c r="Z62" s="41"/>
      <c r="AA62" s="1"/>
      <c r="AB62" s="1"/>
    </row>
    <row r="63" spans="3:23" s="14" customFormat="1" ht="27" customHeight="1">
      <c r="C63" s="1"/>
      <c r="D63" s="248"/>
      <c r="E63" s="248"/>
      <c r="F63" s="7"/>
      <c r="G63" s="7"/>
      <c r="H63" s="1"/>
      <c r="I63" s="1"/>
      <c r="J63" s="248"/>
      <c r="N63" s="7"/>
      <c r="U63" s="248"/>
      <c r="V63" s="1"/>
      <c r="W63" s="248"/>
    </row>
    <row r="64" spans="1:23" s="14" customFormat="1" ht="27" customHeight="1">
      <c r="A64" s="309"/>
      <c r="C64" s="1"/>
      <c r="D64" s="223"/>
      <c r="E64" s="223"/>
      <c r="F64" s="309"/>
      <c r="G64" s="309"/>
      <c r="H64" s="309"/>
      <c r="I64" s="309"/>
      <c r="J64" s="42"/>
      <c r="L64" s="309"/>
      <c r="N64" s="42"/>
      <c r="U64" s="248"/>
      <c r="V64" s="1"/>
      <c r="W64" s="248"/>
    </row>
    <row r="65" spans="3:23" s="14" customFormat="1" ht="18.75">
      <c r="C65" s="1"/>
      <c r="D65" s="248"/>
      <c r="E65" s="248"/>
      <c r="F65" s="7"/>
      <c r="G65" s="7"/>
      <c r="H65" s="7"/>
      <c r="I65" s="7"/>
      <c r="J65" s="7"/>
      <c r="N65" s="7"/>
      <c r="U65" s="248"/>
      <c r="V65" s="1"/>
      <c r="W65" s="248"/>
    </row>
    <row r="66" spans="3:23" s="14" customFormat="1" ht="18.75">
      <c r="C66" s="1"/>
      <c r="D66" s="248"/>
      <c r="E66" s="248"/>
      <c r="F66" s="7"/>
      <c r="G66" s="7"/>
      <c r="H66" s="7"/>
      <c r="I66" s="7"/>
      <c r="J66" s="7"/>
      <c r="L66" s="309"/>
      <c r="N66" s="42"/>
      <c r="U66" s="248"/>
      <c r="V66" s="1"/>
      <c r="W66" s="248"/>
    </row>
    <row r="67" spans="3:28" s="14" customFormat="1" ht="24" customHeight="1">
      <c r="C67" s="1"/>
      <c r="D67" s="248"/>
      <c r="E67" s="248"/>
      <c r="F67" s="7"/>
      <c r="G67" s="7"/>
      <c r="H67" s="7"/>
      <c r="I67" s="7"/>
      <c r="J67" s="7"/>
      <c r="U67" s="248"/>
      <c r="V67" s="1"/>
      <c r="W67" s="248"/>
      <c r="Y67" s="7"/>
      <c r="Z67" s="7"/>
      <c r="AA67" s="307"/>
      <c r="AB67" s="307"/>
    </row>
    <row r="68" spans="3:26" s="14" customFormat="1" ht="12.75" customHeight="1">
      <c r="C68" s="1"/>
      <c r="D68" s="248"/>
      <c r="E68" s="248"/>
      <c r="H68" s="1"/>
      <c r="I68" s="1"/>
      <c r="J68" s="248"/>
      <c r="U68" s="248"/>
      <c r="V68" s="1"/>
      <c r="W68" s="248"/>
      <c r="Y68" s="7"/>
      <c r="Z68" s="7"/>
    </row>
    <row r="69" spans="3:26" s="14" customFormat="1" ht="12.75" customHeight="1">
      <c r="C69" s="1"/>
      <c r="D69" s="248"/>
      <c r="E69" s="248"/>
      <c r="H69" s="1"/>
      <c r="I69" s="1"/>
      <c r="J69" s="248"/>
      <c r="U69" s="248"/>
      <c r="V69" s="1"/>
      <c r="W69" s="248"/>
      <c r="Y69" s="7"/>
      <c r="Z69" s="7"/>
    </row>
    <row r="83" ht="13.5" customHeight="1"/>
    <row r="84" ht="13.5" customHeight="1"/>
    <row r="85" ht="13.5" customHeight="1"/>
    <row r="86" ht="13.5" customHeight="1"/>
  </sheetData>
  <sheetProtection/>
  <mergeCells count="468">
    <mergeCell ref="B1:AC1"/>
    <mergeCell ref="W2:AC2"/>
    <mergeCell ref="W3:AC3"/>
    <mergeCell ref="B4:B5"/>
    <mergeCell ref="C4:C5"/>
    <mergeCell ref="D4:D5"/>
    <mergeCell ref="E4:E5"/>
    <mergeCell ref="F4:F5"/>
    <mergeCell ref="G4:G5"/>
    <mergeCell ref="AC4:AC5"/>
    <mergeCell ref="H4:H5"/>
    <mergeCell ref="I4:I5"/>
    <mergeCell ref="V4:V5"/>
    <mergeCell ref="H6:H7"/>
    <mergeCell ref="I6:I7"/>
    <mergeCell ref="V6:V7"/>
    <mergeCell ref="AB4:AB5"/>
    <mergeCell ref="Z6:Z7"/>
    <mergeCell ref="AA6:AA7"/>
    <mergeCell ref="AB6:AB7"/>
    <mergeCell ref="B6:B7"/>
    <mergeCell ref="C6:C7"/>
    <mergeCell ref="D6:D7"/>
    <mergeCell ref="E6:E7"/>
    <mergeCell ref="F6:F7"/>
    <mergeCell ref="G6:G7"/>
    <mergeCell ref="I10:I11"/>
    <mergeCell ref="W6:W7"/>
    <mergeCell ref="X6:X7"/>
    <mergeCell ref="Y6:Y7"/>
    <mergeCell ref="Z4:Z5"/>
    <mergeCell ref="AA4:AA5"/>
    <mergeCell ref="W4:W5"/>
    <mergeCell ref="X4:X5"/>
    <mergeCell ref="Y4:Y5"/>
    <mergeCell ref="I8:I9"/>
    <mergeCell ref="O8:P8"/>
    <mergeCell ref="B8:B9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G10:G11"/>
    <mergeCell ref="H8:H9"/>
    <mergeCell ref="H10:H11"/>
    <mergeCell ref="AC10:AC11"/>
    <mergeCell ref="N9:Q9"/>
    <mergeCell ref="AC6:AC7"/>
    <mergeCell ref="J7:J8"/>
    <mergeCell ref="U7:U8"/>
    <mergeCell ref="Y8:Y9"/>
    <mergeCell ref="Z8:Z9"/>
    <mergeCell ref="AA8:AA9"/>
    <mergeCell ref="AB8:AB9"/>
    <mergeCell ref="AC8:AC9"/>
    <mergeCell ref="L9:L10"/>
    <mergeCell ref="S9:S10"/>
    <mergeCell ref="V8:V9"/>
    <mergeCell ref="W8:W9"/>
    <mergeCell ref="X8:X9"/>
    <mergeCell ref="Y10:Y11"/>
    <mergeCell ref="Z10:Z11"/>
    <mergeCell ref="AA10:AA11"/>
    <mergeCell ref="AB10:AB11"/>
    <mergeCell ref="X12:X13"/>
    <mergeCell ref="Y12:Y13"/>
    <mergeCell ref="B12:B13"/>
    <mergeCell ref="C12:C13"/>
    <mergeCell ref="D12:D13"/>
    <mergeCell ref="O10:P10"/>
    <mergeCell ref="V10:V11"/>
    <mergeCell ref="W10:W11"/>
    <mergeCell ref="X10:X11"/>
    <mergeCell ref="B10:B11"/>
    <mergeCell ref="H14:H15"/>
    <mergeCell ref="I14:I15"/>
    <mergeCell ref="V14:V15"/>
    <mergeCell ref="H12:H13"/>
    <mergeCell ref="I12:I13"/>
    <mergeCell ref="V12:V13"/>
    <mergeCell ref="B14:B15"/>
    <mergeCell ref="C14:C15"/>
    <mergeCell ref="D14:D15"/>
    <mergeCell ref="E14:E15"/>
    <mergeCell ref="F14:F15"/>
    <mergeCell ref="G14:G15"/>
    <mergeCell ref="AC16:AC17"/>
    <mergeCell ref="W16:W17"/>
    <mergeCell ref="X16:X17"/>
    <mergeCell ref="J11:J12"/>
    <mergeCell ref="U11:U12"/>
    <mergeCell ref="Z12:Z13"/>
    <mergeCell ref="AA12:AA13"/>
    <mergeCell ref="AB12:AB13"/>
    <mergeCell ref="AC12:AC13"/>
    <mergeCell ref="W12:W13"/>
    <mergeCell ref="X14:X15"/>
    <mergeCell ref="Y14:Y15"/>
    <mergeCell ref="Z14:Z15"/>
    <mergeCell ref="AA14:AA15"/>
    <mergeCell ref="AB14:AB15"/>
    <mergeCell ref="AA16:AA17"/>
    <mergeCell ref="AB16:AB17"/>
    <mergeCell ref="B16:B17"/>
    <mergeCell ref="C16:C17"/>
    <mergeCell ref="D16:D17"/>
    <mergeCell ref="E16:E17"/>
    <mergeCell ref="F16:F17"/>
    <mergeCell ref="G16:G17"/>
    <mergeCell ref="I16:I17"/>
    <mergeCell ref="V16:V17"/>
    <mergeCell ref="E12:E13"/>
    <mergeCell ref="F12:F13"/>
    <mergeCell ref="G12:G13"/>
    <mergeCell ref="AC14:AC15"/>
    <mergeCell ref="M15:M16"/>
    <mergeCell ref="R15:R16"/>
    <mergeCell ref="H16:H17"/>
    <mergeCell ref="W14:W15"/>
    <mergeCell ref="B18:B19"/>
    <mergeCell ref="C18:C19"/>
    <mergeCell ref="D18:D19"/>
    <mergeCell ref="E18:E19"/>
    <mergeCell ref="F18:F19"/>
    <mergeCell ref="G18:G19"/>
    <mergeCell ref="X18:X19"/>
    <mergeCell ref="G20:G21"/>
    <mergeCell ref="H20:H21"/>
    <mergeCell ref="I20:I21"/>
    <mergeCell ref="V20:V21"/>
    <mergeCell ref="W20:W21"/>
    <mergeCell ref="X20:X21"/>
    <mergeCell ref="H18:H19"/>
    <mergeCell ref="Y16:Y17"/>
    <mergeCell ref="Z16:Z17"/>
    <mergeCell ref="B20:B21"/>
    <mergeCell ref="C20:C21"/>
    <mergeCell ref="D20:D21"/>
    <mergeCell ref="E20:E21"/>
    <mergeCell ref="F20:F21"/>
    <mergeCell ref="I18:I19"/>
    <mergeCell ref="V18:V19"/>
    <mergeCell ref="W18:W19"/>
    <mergeCell ref="J23:J24"/>
    <mergeCell ref="U23:U24"/>
    <mergeCell ref="V22:V23"/>
    <mergeCell ref="W22:W23"/>
    <mergeCell ref="X22:X23"/>
    <mergeCell ref="Y22:Y23"/>
    <mergeCell ref="Z20:Z21"/>
    <mergeCell ref="AA20:AA21"/>
    <mergeCell ref="AB20:AB21"/>
    <mergeCell ref="AC20:AC21"/>
    <mergeCell ref="L21:L22"/>
    <mergeCell ref="S21:S22"/>
    <mergeCell ref="Z22:Z23"/>
    <mergeCell ref="AA22:AA23"/>
    <mergeCell ref="AB22:AB23"/>
    <mergeCell ref="AC22:AC23"/>
    <mergeCell ref="G22:G23"/>
    <mergeCell ref="I24:I25"/>
    <mergeCell ref="AA18:AA19"/>
    <mergeCell ref="AB18:AB19"/>
    <mergeCell ref="AC18:AC19"/>
    <mergeCell ref="J19:J20"/>
    <mergeCell ref="U19:U20"/>
    <mergeCell ref="Y18:Y19"/>
    <mergeCell ref="Z18:Z19"/>
    <mergeCell ref="Y20:Y21"/>
    <mergeCell ref="E28:E29"/>
    <mergeCell ref="F28:F29"/>
    <mergeCell ref="G28:G29"/>
    <mergeCell ref="H22:H23"/>
    <mergeCell ref="I22:I23"/>
    <mergeCell ref="B22:B23"/>
    <mergeCell ref="C22:C23"/>
    <mergeCell ref="D22:D23"/>
    <mergeCell ref="E22:E23"/>
    <mergeCell ref="F22:F23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B28:B29"/>
    <mergeCell ref="C28:C29"/>
    <mergeCell ref="D28:D29"/>
    <mergeCell ref="B24:B25"/>
    <mergeCell ref="C24:C25"/>
    <mergeCell ref="D24:D25"/>
    <mergeCell ref="AC30:AC31"/>
    <mergeCell ref="Y30:Y31"/>
    <mergeCell ref="Z30:Z31"/>
    <mergeCell ref="AA28:AA29"/>
    <mergeCell ref="AB28:AB29"/>
    <mergeCell ref="AC28:AC29"/>
    <mergeCell ref="H26:H27"/>
    <mergeCell ref="I26:I27"/>
    <mergeCell ref="V26:V27"/>
    <mergeCell ref="Z28:Z29"/>
    <mergeCell ref="AA30:AA31"/>
    <mergeCell ref="AB30:AB31"/>
    <mergeCell ref="I28:I29"/>
    <mergeCell ref="V28:V29"/>
    <mergeCell ref="H28:H29"/>
    <mergeCell ref="AA24:AA25"/>
    <mergeCell ref="AB24:AB25"/>
    <mergeCell ref="AC24:AC25"/>
    <mergeCell ref="Y24:Y25"/>
    <mergeCell ref="Z24:Z25"/>
    <mergeCell ref="AA26:AA27"/>
    <mergeCell ref="AB26:AB27"/>
    <mergeCell ref="AC26:AC27"/>
    <mergeCell ref="Y26:Y27"/>
    <mergeCell ref="Z26:Z27"/>
    <mergeCell ref="H30:H31"/>
    <mergeCell ref="V24:V25"/>
    <mergeCell ref="X28:X29"/>
    <mergeCell ref="Y28:Y29"/>
    <mergeCell ref="W24:W25"/>
    <mergeCell ref="X24:X25"/>
    <mergeCell ref="W26:W27"/>
    <mergeCell ref="X26:X27"/>
    <mergeCell ref="W28:W29"/>
    <mergeCell ref="H24:H25"/>
    <mergeCell ref="B30:B31"/>
    <mergeCell ref="C30:C31"/>
    <mergeCell ref="D30:D31"/>
    <mergeCell ref="E30:E31"/>
    <mergeCell ref="F30:F31"/>
    <mergeCell ref="G30:G31"/>
    <mergeCell ref="I30:I31"/>
    <mergeCell ref="V30:V31"/>
    <mergeCell ref="W30:W31"/>
    <mergeCell ref="X30:X31"/>
    <mergeCell ref="G32:G33"/>
    <mergeCell ref="H32:H33"/>
    <mergeCell ref="I32:I33"/>
    <mergeCell ref="V32:V33"/>
    <mergeCell ref="W32:W33"/>
    <mergeCell ref="X32:X33"/>
    <mergeCell ref="W34:W35"/>
    <mergeCell ref="X34:X35"/>
    <mergeCell ref="Y34:Y35"/>
    <mergeCell ref="B32:B33"/>
    <mergeCell ref="C32:C33"/>
    <mergeCell ref="D32:D33"/>
    <mergeCell ref="E32:E33"/>
    <mergeCell ref="F32:F33"/>
    <mergeCell ref="J31:J32"/>
    <mergeCell ref="U31:U32"/>
    <mergeCell ref="Y32:Y33"/>
    <mergeCell ref="Z32:Z33"/>
    <mergeCell ref="AA32:AA33"/>
    <mergeCell ref="AB32:AB33"/>
    <mergeCell ref="AC32:AC33"/>
    <mergeCell ref="L33:L34"/>
    <mergeCell ref="S33:S34"/>
    <mergeCell ref="Z34:Z35"/>
    <mergeCell ref="AA34:AA35"/>
    <mergeCell ref="AB34:AB35"/>
    <mergeCell ref="B34:B35"/>
    <mergeCell ref="C34:C35"/>
    <mergeCell ref="D34:D35"/>
    <mergeCell ref="E34:E35"/>
    <mergeCell ref="F34:F35"/>
    <mergeCell ref="G34:G35"/>
    <mergeCell ref="B36:B37"/>
    <mergeCell ref="C36:C37"/>
    <mergeCell ref="D36:D37"/>
    <mergeCell ref="E36:E37"/>
    <mergeCell ref="F36:F37"/>
    <mergeCell ref="G36:G37"/>
    <mergeCell ref="Y36:Y37"/>
    <mergeCell ref="Z36:Z37"/>
    <mergeCell ref="AA38:AA39"/>
    <mergeCell ref="AB38:AB39"/>
    <mergeCell ref="AC38:AC39"/>
    <mergeCell ref="M39:M40"/>
    <mergeCell ref="R39:R40"/>
    <mergeCell ref="U35:U36"/>
    <mergeCell ref="AC34:AC35"/>
    <mergeCell ref="V34:V35"/>
    <mergeCell ref="G38:G39"/>
    <mergeCell ref="H38:H39"/>
    <mergeCell ref="I36:I37"/>
    <mergeCell ref="V36:V37"/>
    <mergeCell ref="W36:W37"/>
    <mergeCell ref="X36:X37"/>
    <mergeCell ref="J35:J36"/>
    <mergeCell ref="H36:H37"/>
    <mergeCell ref="H34:H35"/>
    <mergeCell ref="I34:I35"/>
    <mergeCell ref="Z38:Z39"/>
    <mergeCell ref="AB40:AB41"/>
    <mergeCell ref="AA36:AA37"/>
    <mergeCell ref="AB36:AB37"/>
    <mergeCell ref="AC36:AC37"/>
    <mergeCell ref="B38:B39"/>
    <mergeCell ref="C38:C39"/>
    <mergeCell ref="D38:D39"/>
    <mergeCell ref="E38:E39"/>
    <mergeCell ref="F38:F39"/>
    <mergeCell ref="Y42:Y43"/>
    <mergeCell ref="Z42:Z43"/>
    <mergeCell ref="AA42:AA43"/>
    <mergeCell ref="E40:E41"/>
    <mergeCell ref="F40:F41"/>
    <mergeCell ref="I38:I39"/>
    <mergeCell ref="V38:V39"/>
    <mergeCell ref="W38:W39"/>
    <mergeCell ref="X38:X39"/>
    <mergeCell ref="Y38:Y39"/>
    <mergeCell ref="H40:H41"/>
    <mergeCell ref="I40:I41"/>
    <mergeCell ref="V40:V41"/>
    <mergeCell ref="W40:W41"/>
    <mergeCell ref="X40:X41"/>
    <mergeCell ref="G42:G43"/>
    <mergeCell ref="H42:H43"/>
    <mergeCell ref="I42:I43"/>
    <mergeCell ref="V42:V43"/>
    <mergeCell ref="W42:W43"/>
    <mergeCell ref="B42:B43"/>
    <mergeCell ref="C42:C43"/>
    <mergeCell ref="D42:D43"/>
    <mergeCell ref="E42:E43"/>
    <mergeCell ref="F42:F43"/>
    <mergeCell ref="G40:G41"/>
    <mergeCell ref="B40:B41"/>
    <mergeCell ref="C40:C41"/>
    <mergeCell ref="D40:D41"/>
    <mergeCell ref="AC46:AC47"/>
    <mergeCell ref="J47:J48"/>
    <mergeCell ref="U47:U48"/>
    <mergeCell ref="Y46:Y47"/>
    <mergeCell ref="Z46:Z47"/>
    <mergeCell ref="AC40:AC41"/>
    <mergeCell ref="X42:X43"/>
    <mergeCell ref="Y40:Y41"/>
    <mergeCell ref="Z40:Z41"/>
    <mergeCell ref="AA40:AA41"/>
    <mergeCell ref="V44:V45"/>
    <mergeCell ref="W44:W45"/>
    <mergeCell ref="X44:X45"/>
    <mergeCell ref="Y44:Y45"/>
    <mergeCell ref="AA46:AA47"/>
    <mergeCell ref="AB46:AB47"/>
    <mergeCell ref="AB42:AB43"/>
    <mergeCell ref="AC42:AC43"/>
    <mergeCell ref="J43:J44"/>
    <mergeCell ref="U43:U44"/>
    <mergeCell ref="Z44:Z45"/>
    <mergeCell ref="AA44:AA45"/>
    <mergeCell ref="AB44:AB45"/>
    <mergeCell ref="AC44:AC45"/>
    <mergeCell ref="L45:L46"/>
    <mergeCell ref="S45:S46"/>
    <mergeCell ref="H46:H47"/>
    <mergeCell ref="H44:H45"/>
    <mergeCell ref="I44:I45"/>
    <mergeCell ref="B44:B45"/>
    <mergeCell ref="C44:C45"/>
    <mergeCell ref="D44:D45"/>
    <mergeCell ref="E44:E45"/>
    <mergeCell ref="F44:F45"/>
    <mergeCell ref="G44:G45"/>
    <mergeCell ref="I46:I47"/>
    <mergeCell ref="V46:V47"/>
    <mergeCell ref="W46:W47"/>
    <mergeCell ref="X46:X47"/>
    <mergeCell ref="B46:B47"/>
    <mergeCell ref="C46:C47"/>
    <mergeCell ref="D46:D47"/>
    <mergeCell ref="E46:E47"/>
    <mergeCell ref="F46:F47"/>
    <mergeCell ref="G46:G47"/>
    <mergeCell ref="H48:H49"/>
    <mergeCell ref="I48:I49"/>
    <mergeCell ref="V48:V49"/>
    <mergeCell ref="W48:W49"/>
    <mergeCell ref="X48:X49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F50:F51"/>
    <mergeCell ref="G48:G49"/>
    <mergeCell ref="X50:X51"/>
    <mergeCell ref="Y48:Y49"/>
    <mergeCell ref="Z48:Z49"/>
    <mergeCell ref="AA48:AA49"/>
    <mergeCell ref="AB48:AB49"/>
    <mergeCell ref="AC48:AC49"/>
    <mergeCell ref="A24:A25"/>
    <mergeCell ref="A26:A27"/>
    <mergeCell ref="A4:A5"/>
    <mergeCell ref="A6:A7"/>
    <mergeCell ref="A8:A9"/>
    <mergeCell ref="A10:A11"/>
    <mergeCell ref="A12:A13"/>
    <mergeCell ref="A14:A15"/>
    <mergeCell ref="Y50:Y51"/>
    <mergeCell ref="Z50:Z51"/>
    <mergeCell ref="AA50:AA51"/>
    <mergeCell ref="AB50:AB51"/>
    <mergeCell ref="AC50:AC51"/>
    <mergeCell ref="G50:G51"/>
    <mergeCell ref="H50:H51"/>
    <mergeCell ref="I50:I51"/>
    <mergeCell ref="V50:V51"/>
    <mergeCell ref="W50:W51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D16:AD17"/>
    <mergeCell ref="AD18:AD19"/>
    <mergeCell ref="AD20:AD21"/>
    <mergeCell ref="A40:A41"/>
    <mergeCell ref="A42:A43"/>
    <mergeCell ref="A44:A45"/>
    <mergeCell ref="A16:A17"/>
    <mergeCell ref="A18:A19"/>
    <mergeCell ref="A20:A21"/>
    <mergeCell ref="A22:A23"/>
    <mergeCell ref="AD4:AD5"/>
    <mergeCell ref="AD6:AD7"/>
    <mergeCell ref="AD8:AD9"/>
    <mergeCell ref="AD10:AD11"/>
    <mergeCell ref="AD12:AD13"/>
    <mergeCell ref="AD14:AD15"/>
    <mergeCell ref="AD44:AD45"/>
    <mergeCell ref="AD22:AD23"/>
    <mergeCell ref="AD24:AD25"/>
    <mergeCell ref="AD26:AD27"/>
    <mergeCell ref="AD28:AD29"/>
    <mergeCell ref="AD30:AD31"/>
    <mergeCell ref="AD32:AD33"/>
    <mergeCell ref="AD46:AD47"/>
    <mergeCell ref="AD48:AD49"/>
    <mergeCell ref="AD50:AD51"/>
    <mergeCell ref="B53:J53"/>
    <mergeCell ref="B2:I2"/>
    <mergeCell ref="AD34:AD35"/>
    <mergeCell ref="AD36:AD37"/>
    <mergeCell ref="AD38:AD39"/>
    <mergeCell ref="AD40:AD41"/>
    <mergeCell ref="AD42:AD43"/>
  </mergeCells>
  <printOptions/>
  <pageMargins left="0.7" right="0.7" top="0.75" bottom="0.75" header="0.3" footer="0.3"/>
  <pageSetup fitToHeight="0" fitToWidth="1" horizontalDpi="600" verticalDpi="600" orientation="portrait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P69"/>
  <sheetViews>
    <sheetView view="pageBreakPreview" zoomScale="50" zoomScaleNormal="70" zoomScaleSheetLayoutView="50" zoomScalePageLayoutView="0" workbookViewId="0" topLeftCell="A1">
      <selection activeCell="X54" sqref="X54"/>
    </sheetView>
  </sheetViews>
  <sheetFormatPr defaultColWidth="9.00390625" defaultRowHeight="15"/>
  <cols>
    <col min="1" max="1" width="9.00390625" style="15" customWidth="1"/>
    <col min="2" max="2" width="6.421875" style="114" customWidth="1"/>
    <col min="3" max="4" width="23.57421875" style="114" customWidth="1"/>
    <col min="5" max="5" width="6.57421875" style="138" customWidth="1"/>
    <col min="6" max="12" width="6.57421875" style="123" customWidth="1"/>
    <col min="13" max="14" width="23.57421875" style="12" customWidth="1"/>
    <col min="15" max="15" width="6.421875" style="9" customWidth="1"/>
    <col min="16" max="16" width="9.00390625" style="16" customWidth="1"/>
    <col min="17" max="248" width="9.00390625" style="9" customWidth="1"/>
    <col min="249" max="16384" width="9.00390625" style="8" customWidth="1"/>
  </cols>
  <sheetData>
    <row r="1" spans="2:16" ht="38.25" customHeight="1">
      <c r="B1" s="94" t="s">
        <v>147</v>
      </c>
      <c r="C1" s="178"/>
      <c r="D1" s="178"/>
      <c r="E1" s="123"/>
      <c r="L1" s="124"/>
      <c r="M1" s="533" t="s">
        <v>148</v>
      </c>
      <c r="N1" s="533"/>
      <c r="O1" s="533"/>
      <c r="P1" s="14"/>
    </row>
    <row r="2" spans="2:16" ht="31.5" customHeight="1">
      <c r="B2" s="5"/>
      <c r="C2" s="6"/>
      <c r="D2" s="6"/>
      <c r="E2" s="66"/>
      <c r="L2" s="124"/>
      <c r="M2" s="532" t="s">
        <v>149</v>
      </c>
      <c r="N2" s="532"/>
      <c r="O2" s="532"/>
      <c r="P2" s="14"/>
    </row>
    <row r="3" spans="1:16" ht="17.25" customHeight="1">
      <c r="A3" s="524">
        <v>2</v>
      </c>
      <c r="B3" s="525">
        <v>1</v>
      </c>
      <c r="C3" s="10" t="s">
        <v>150</v>
      </c>
      <c r="D3" s="4"/>
      <c r="E3" s="66"/>
      <c r="M3" s="10" t="s">
        <v>151</v>
      </c>
      <c r="N3" s="4"/>
      <c r="O3" s="525">
        <v>17</v>
      </c>
      <c r="P3" s="524">
        <v>26</v>
      </c>
    </row>
    <row r="4" spans="1:16" ht="21.75" customHeight="1" thickBot="1">
      <c r="A4" s="524"/>
      <c r="B4" s="525"/>
      <c r="C4" s="526" t="str">
        <f>_xlfn.IFERROR(VLOOKUP(A3,'出場一覧'!$A:$O,2),"")</f>
        <v>石橋　琉</v>
      </c>
      <c r="D4" s="528" t="str">
        <f>_xlfn.IFERROR(VLOOKUP(A3,'出場一覧'!$A:$O,5),"")</f>
        <v>川越東</v>
      </c>
      <c r="E4" s="334"/>
      <c r="L4" s="485"/>
      <c r="M4" s="526" t="str">
        <f>_xlfn.IFERROR(VLOOKUP(P3,'出場一覧'!$A:$O,2),"")</f>
        <v>斎藤　楓生</v>
      </c>
      <c r="N4" s="526" t="str">
        <f>_xlfn.IFERROR(VLOOKUP(P3,'出場一覧'!$A:$O,5),"")</f>
        <v>東北学院</v>
      </c>
      <c r="O4" s="525"/>
      <c r="P4" s="524"/>
    </row>
    <row r="5" spans="1:16" ht="21.75" customHeight="1" thickBot="1" thickTop="1">
      <c r="A5" s="524"/>
      <c r="B5" s="525"/>
      <c r="C5" s="527"/>
      <c r="D5" s="529"/>
      <c r="E5" s="127"/>
      <c r="F5" s="458" t="s">
        <v>570</v>
      </c>
      <c r="G5" s="127"/>
      <c r="H5" s="127"/>
      <c r="I5" s="127"/>
      <c r="J5" s="127"/>
      <c r="K5" s="479" t="s">
        <v>582</v>
      </c>
      <c r="L5" s="127"/>
      <c r="M5" s="527"/>
      <c r="N5" s="527"/>
      <c r="O5" s="525"/>
      <c r="P5" s="524"/>
    </row>
    <row r="6" spans="1:16" ht="17.25" customHeight="1" thickTop="1">
      <c r="A6" s="524">
        <v>12</v>
      </c>
      <c r="B6" s="525">
        <v>2</v>
      </c>
      <c r="C6" s="10" t="s">
        <v>152</v>
      </c>
      <c r="D6" s="4"/>
      <c r="E6" s="127">
        <v>1</v>
      </c>
      <c r="F6" s="439" t="s">
        <v>571</v>
      </c>
      <c r="G6" s="459"/>
      <c r="H6" s="127"/>
      <c r="I6" s="127"/>
      <c r="J6" s="131"/>
      <c r="K6" s="440" t="s">
        <v>524</v>
      </c>
      <c r="L6" s="130">
        <v>9</v>
      </c>
      <c r="M6" s="10" t="s">
        <v>153</v>
      </c>
      <c r="N6" s="4"/>
      <c r="O6" s="525">
        <v>18</v>
      </c>
      <c r="P6" s="524">
        <v>34</v>
      </c>
    </row>
    <row r="7" spans="1:16" ht="21.75" customHeight="1">
      <c r="A7" s="524"/>
      <c r="B7" s="525"/>
      <c r="C7" s="526" t="str">
        <f>_xlfn.IFERROR(VLOOKUP(A6,'出場一覧'!$A:$O,2),"")</f>
        <v>間仲　啓</v>
      </c>
      <c r="D7" s="528" t="str">
        <f>_xlfn.IFERROR(VLOOKUP(A6,'出場一覧'!$A:$O,5),"")</f>
        <v>秀明英光</v>
      </c>
      <c r="E7" s="128"/>
      <c r="F7" s="127"/>
      <c r="G7" s="459"/>
      <c r="H7" s="127"/>
      <c r="I7" s="127"/>
      <c r="J7" s="131"/>
      <c r="K7" s="127"/>
      <c r="L7" s="132"/>
      <c r="M7" s="526" t="str">
        <f>_xlfn.IFERROR(VLOOKUP(P6,'出場一覧'!$A:$O,2),"")</f>
        <v>斎藤　聖</v>
      </c>
      <c r="N7" s="526" t="str">
        <f>_xlfn.IFERROR(VLOOKUP(P6,'出場一覧'!$A:$O,5),"")</f>
        <v>駿台甲府</v>
      </c>
      <c r="O7" s="525"/>
      <c r="P7" s="524"/>
    </row>
    <row r="8" spans="1:16" ht="21.75" customHeight="1" thickBot="1">
      <c r="A8" s="524"/>
      <c r="B8" s="525"/>
      <c r="C8" s="527"/>
      <c r="D8" s="529"/>
      <c r="E8" s="534"/>
      <c r="F8" s="127"/>
      <c r="G8" s="458" t="s">
        <v>570</v>
      </c>
      <c r="H8" s="127"/>
      <c r="I8" s="127"/>
      <c r="J8" s="469" t="s">
        <v>583</v>
      </c>
      <c r="K8" s="127"/>
      <c r="L8" s="333"/>
      <c r="M8" s="527"/>
      <c r="N8" s="527"/>
      <c r="O8" s="525"/>
      <c r="P8" s="524"/>
    </row>
    <row r="9" spans="1:16" ht="17.25" customHeight="1" thickTop="1">
      <c r="A9" s="524">
        <v>5</v>
      </c>
      <c r="B9" s="525">
        <v>3</v>
      </c>
      <c r="C9" s="10" t="s">
        <v>154</v>
      </c>
      <c r="D9" s="4"/>
      <c r="E9" s="535"/>
      <c r="F9" s="127">
        <v>17</v>
      </c>
      <c r="G9" s="439" t="s">
        <v>572</v>
      </c>
      <c r="H9" s="127"/>
      <c r="I9" s="127"/>
      <c r="J9" s="477">
        <v>61</v>
      </c>
      <c r="K9" s="127">
        <v>21</v>
      </c>
      <c r="L9" s="127"/>
      <c r="M9" s="10" t="s">
        <v>155</v>
      </c>
      <c r="N9" s="4"/>
      <c r="O9" s="525">
        <v>19</v>
      </c>
      <c r="P9" s="524">
        <v>28</v>
      </c>
    </row>
    <row r="10" spans="1:16" ht="21.75" customHeight="1" thickBot="1">
      <c r="A10" s="524"/>
      <c r="B10" s="525"/>
      <c r="C10" s="526" t="str">
        <f>_xlfn.IFERROR(VLOOKUP(A9,'出場一覧'!$A:$O,2),"")</f>
        <v>庄司　瑠音</v>
      </c>
      <c r="D10" s="528" t="str">
        <f>_xlfn.IFERROR(VLOOKUP(A9,'出場一覧'!$A:$O,5),"")</f>
        <v>東陵</v>
      </c>
      <c r="E10" s="133"/>
      <c r="F10" s="127"/>
      <c r="G10" s="130"/>
      <c r="H10" s="127"/>
      <c r="I10" s="127"/>
      <c r="J10" s="473"/>
      <c r="K10" s="127"/>
      <c r="L10" s="472"/>
      <c r="M10" s="526" t="str">
        <f>_xlfn.IFERROR(VLOOKUP(P9,'出場一覧'!$A:$O,2),"")</f>
        <v>横田　昂大</v>
      </c>
      <c r="N10" s="526" t="str">
        <f>_xlfn.IFERROR(VLOOKUP(P9,'出場一覧'!$A:$O,5),"")</f>
        <v>松商学園</v>
      </c>
      <c r="O10" s="525"/>
      <c r="P10" s="524"/>
    </row>
    <row r="11" spans="1:16" ht="21.75" customHeight="1" thickBot="1" thickTop="1">
      <c r="A11" s="524"/>
      <c r="B11" s="525"/>
      <c r="C11" s="527"/>
      <c r="D11" s="529"/>
      <c r="E11" s="126"/>
      <c r="F11" s="457" t="s">
        <v>573</v>
      </c>
      <c r="G11" s="130"/>
      <c r="H11" s="127"/>
      <c r="I11" s="127"/>
      <c r="J11" s="473"/>
      <c r="K11" s="479" t="s">
        <v>584</v>
      </c>
      <c r="L11" s="127"/>
      <c r="M11" s="527"/>
      <c r="N11" s="527"/>
      <c r="O11" s="525"/>
      <c r="P11" s="524"/>
    </row>
    <row r="12" spans="1:16" ht="17.25" customHeight="1" thickTop="1">
      <c r="A12" s="524">
        <v>7</v>
      </c>
      <c r="B12" s="525">
        <v>4</v>
      </c>
      <c r="C12" s="10" t="s">
        <v>156</v>
      </c>
      <c r="D12" s="4"/>
      <c r="E12" s="127">
        <v>2</v>
      </c>
      <c r="F12" s="464">
        <v>63</v>
      </c>
      <c r="G12" s="127"/>
      <c r="H12" s="127"/>
      <c r="I12" s="127"/>
      <c r="J12" s="127"/>
      <c r="K12" s="440">
        <v>61</v>
      </c>
      <c r="L12" s="130">
        <v>10</v>
      </c>
      <c r="M12" s="10" t="s">
        <v>157</v>
      </c>
      <c r="N12" s="4"/>
      <c r="O12" s="525">
        <v>20</v>
      </c>
      <c r="P12" s="524">
        <v>31</v>
      </c>
    </row>
    <row r="13" spans="1:16" ht="21.75" customHeight="1" thickBot="1">
      <c r="A13" s="524"/>
      <c r="B13" s="525"/>
      <c r="C13" s="526" t="str">
        <f>_xlfn.IFERROR(VLOOKUP(A12,'出場一覧'!$A:$O,2),"")</f>
        <v>守屋　達貴</v>
      </c>
      <c r="D13" s="528" t="str">
        <f>_xlfn.IFERROR(VLOOKUP(A12,'出場一覧'!$A:$O,5),"")</f>
        <v>法政二</v>
      </c>
      <c r="E13" s="461"/>
      <c r="F13" s="459"/>
      <c r="G13" s="127"/>
      <c r="H13" s="127"/>
      <c r="I13" s="127"/>
      <c r="J13" s="127"/>
      <c r="K13" s="127"/>
      <c r="L13" s="132"/>
      <c r="M13" s="526" t="str">
        <f>_xlfn.IFERROR(VLOOKUP(P12,'出場一覧'!$A:$O,2),"")</f>
        <v>片山　楓</v>
      </c>
      <c r="N13" s="526" t="str">
        <f>_xlfn.IFERROR(VLOOKUP(P12,'出場一覧'!$A:$O,5),"")</f>
        <v>敦賀気比</v>
      </c>
      <c r="O13" s="525"/>
      <c r="P13" s="524"/>
    </row>
    <row r="14" spans="1:16" ht="21.75" customHeight="1" thickTop="1">
      <c r="A14" s="524"/>
      <c r="B14" s="525"/>
      <c r="C14" s="527"/>
      <c r="D14" s="529"/>
      <c r="E14" s="127"/>
      <c r="F14" s="127"/>
      <c r="G14" s="127"/>
      <c r="H14" s="135"/>
      <c r="I14" s="135"/>
      <c r="J14" s="127"/>
      <c r="K14" s="135"/>
      <c r="L14" s="127"/>
      <c r="M14" s="527"/>
      <c r="N14" s="527"/>
      <c r="O14" s="525"/>
      <c r="P14" s="524"/>
    </row>
    <row r="15" spans="1:16" ht="17.25" customHeight="1">
      <c r="A15" s="524">
        <v>8</v>
      </c>
      <c r="B15" s="525">
        <v>5</v>
      </c>
      <c r="C15" s="10" t="s">
        <v>158</v>
      </c>
      <c r="D15" s="4"/>
      <c r="E15" s="127"/>
      <c r="F15" s="127"/>
      <c r="G15" s="127"/>
      <c r="H15" s="135"/>
      <c r="I15" s="135"/>
      <c r="J15" s="127"/>
      <c r="K15" s="135"/>
      <c r="L15" s="127"/>
      <c r="M15" s="10" t="s">
        <v>159</v>
      </c>
      <c r="N15" s="4"/>
      <c r="O15" s="525">
        <v>21</v>
      </c>
      <c r="P15" s="524">
        <v>33</v>
      </c>
    </row>
    <row r="16" spans="1:16" ht="21.75" customHeight="1">
      <c r="A16" s="524"/>
      <c r="B16" s="525"/>
      <c r="C16" s="526" t="str">
        <f>_xlfn.IFERROR(VLOOKUP(A15,'出場一覧'!$A:$O,2),"")</f>
        <v>森下　諒</v>
      </c>
      <c r="D16" s="528" t="str">
        <f>_xlfn.IFERROR(VLOOKUP(A15,'出場一覧'!$A:$O,5),"")</f>
        <v>日大三</v>
      </c>
      <c r="E16" s="136"/>
      <c r="F16" s="127"/>
      <c r="G16" s="127"/>
      <c r="H16" s="135"/>
      <c r="I16" s="135"/>
      <c r="J16" s="127"/>
      <c r="K16" s="135"/>
      <c r="L16" s="134"/>
      <c r="M16" s="526" t="str">
        <f>_xlfn.IFERROR(VLOOKUP(P15,'出場一覧'!$A:$O,2),"")</f>
        <v>渡辺　匠</v>
      </c>
      <c r="N16" s="526" t="str">
        <f>_xlfn.IFERROR(VLOOKUP(P15,'出場一覧'!$A:$O,5),"")</f>
        <v>京華</v>
      </c>
      <c r="O16" s="525"/>
      <c r="P16" s="524"/>
    </row>
    <row r="17" spans="1:16" ht="21.75" customHeight="1" thickBot="1">
      <c r="A17" s="524"/>
      <c r="B17" s="525"/>
      <c r="C17" s="527"/>
      <c r="D17" s="529"/>
      <c r="E17" s="126"/>
      <c r="F17" s="457" t="s">
        <v>574</v>
      </c>
      <c r="G17" s="127"/>
      <c r="H17" s="127"/>
      <c r="I17" s="127"/>
      <c r="J17" s="127"/>
      <c r="K17" s="469" t="s">
        <v>585</v>
      </c>
      <c r="L17" s="129"/>
      <c r="M17" s="527"/>
      <c r="N17" s="527"/>
      <c r="O17" s="525"/>
      <c r="P17" s="524"/>
    </row>
    <row r="18" spans="1:16" ht="17.25" customHeight="1" thickTop="1">
      <c r="A18" s="524">
        <v>4</v>
      </c>
      <c r="B18" s="525">
        <v>6</v>
      </c>
      <c r="C18" s="10" t="s">
        <v>160</v>
      </c>
      <c r="D18" s="4"/>
      <c r="E18" s="127">
        <v>3</v>
      </c>
      <c r="F18" s="462" t="s">
        <v>575</v>
      </c>
      <c r="G18" s="130"/>
      <c r="H18" s="127"/>
      <c r="I18" s="127"/>
      <c r="J18" s="473"/>
      <c r="K18" s="477">
        <v>62</v>
      </c>
      <c r="L18" s="127">
        <v>11</v>
      </c>
      <c r="M18" s="10" t="s">
        <v>161</v>
      </c>
      <c r="N18" s="4"/>
      <c r="O18" s="525">
        <v>22</v>
      </c>
      <c r="P18" s="524">
        <v>29</v>
      </c>
    </row>
    <row r="19" spans="1:16" ht="21.75" customHeight="1" thickBot="1">
      <c r="A19" s="524"/>
      <c r="B19" s="525"/>
      <c r="C19" s="526" t="str">
        <f>_xlfn.IFERROR(VLOOKUP(A18,'出場一覧'!$A:$O,2),"")</f>
        <v>牛越　陸</v>
      </c>
      <c r="D19" s="528" t="str">
        <f>_xlfn.IFERROR(VLOOKUP(A18,'出場一覧'!$A:$O,5),"")</f>
        <v>松商学園</v>
      </c>
      <c r="E19" s="463"/>
      <c r="F19" s="459"/>
      <c r="G19" s="130"/>
      <c r="H19" s="127"/>
      <c r="I19" s="127"/>
      <c r="J19" s="473"/>
      <c r="K19" s="473"/>
      <c r="L19" s="472"/>
      <c r="M19" s="526" t="str">
        <f>_xlfn.IFERROR(VLOOKUP(P18,'出場一覧'!$A:$O,2),"")</f>
        <v>高間　一晟</v>
      </c>
      <c r="N19" s="526" t="str">
        <f>_xlfn.IFERROR(VLOOKUP(P18,'出場一覧'!$A:$O,5),"")</f>
        <v>名経大市邨</v>
      </c>
      <c r="O19" s="525"/>
      <c r="P19" s="524"/>
    </row>
    <row r="20" spans="1:16" ht="21.75" customHeight="1" thickBot="1" thickTop="1">
      <c r="A20" s="524"/>
      <c r="B20" s="525"/>
      <c r="C20" s="527"/>
      <c r="D20" s="529"/>
      <c r="E20" s="127"/>
      <c r="F20" s="127"/>
      <c r="G20" s="457" t="s">
        <v>578</v>
      </c>
      <c r="H20" s="127"/>
      <c r="I20" s="127"/>
      <c r="J20" s="479" t="s">
        <v>585</v>
      </c>
      <c r="K20" s="127"/>
      <c r="L20" s="127"/>
      <c r="M20" s="527"/>
      <c r="N20" s="527"/>
      <c r="O20" s="525"/>
      <c r="P20" s="524"/>
    </row>
    <row r="21" spans="1:16" ht="17.25" customHeight="1" thickTop="1">
      <c r="A21" s="524">
        <v>11</v>
      </c>
      <c r="B21" s="525">
        <v>7</v>
      </c>
      <c r="C21" s="10" t="s">
        <v>162</v>
      </c>
      <c r="D21" s="4"/>
      <c r="E21" s="127"/>
      <c r="F21" s="127">
        <v>18</v>
      </c>
      <c r="G21" s="462">
        <v>64</v>
      </c>
      <c r="H21" s="127"/>
      <c r="I21" s="127"/>
      <c r="J21" s="438">
        <v>61</v>
      </c>
      <c r="K21" s="127">
        <v>22</v>
      </c>
      <c r="L21" s="127"/>
      <c r="M21" s="10" t="s">
        <v>163</v>
      </c>
      <c r="N21" s="4"/>
      <c r="O21" s="525">
        <v>23</v>
      </c>
      <c r="P21" s="524">
        <v>35</v>
      </c>
    </row>
    <row r="22" spans="1:16" ht="21.75" customHeight="1">
      <c r="A22" s="524"/>
      <c r="B22" s="525"/>
      <c r="C22" s="526" t="str">
        <f>_xlfn.IFERROR(VLOOKUP(A21,'出場一覧'!$A:$O,2),"")</f>
        <v>三上　翔平</v>
      </c>
      <c r="D22" s="528" t="str">
        <f>_xlfn.IFERROR(VLOOKUP(A21,'出場一覧'!$A:$O,5),"")</f>
        <v>北海</v>
      </c>
      <c r="E22" s="136"/>
      <c r="F22" s="127"/>
      <c r="G22" s="459"/>
      <c r="H22" s="127"/>
      <c r="I22" s="127"/>
      <c r="J22" s="131"/>
      <c r="K22" s="127"/>
      <c r="L22" s="134"/>
      <c r="M22" s="526" t="str">
        <f>_xlfn.IFERROR(VLOOKUP(P21,'出場一覧'!$A:$O,2),"")</f>
        <v>定政　糾流</v>
      </c>
      <c r="N22" s="526" t="str">
        <f>_xlfn.IFERROR(VLOOKUP(P21,'出場一覧'!$A:$O,5),"")</f>
        <v>旭川実業</v>
      </c>
      <c r="O22" s="525"/>
      <c r="P22" s="524"/>
    </row>
    <row r="23" spans="1:16" ht="21.75" customHeight="1" thickBot="1">
      <c r="A23" s="524"/>
      <c r="B23" s="525"/>
      <c r="C23" s="527"/>
      <c r="D23" s="529"/>
      <c r="E23" s="127"/>
      <c r="F23" s="457" t="s">
        <v>576</v>
      </c>
      <c r="G23" s="459"/>
      <c r="H23" s="127"/>
      <c r="I23" s="127"/>
      <c r="J23" s="131"/>
      <c r="K23" s="469" t="s">
        <v>586</v>
      </c>
      <c r="L23" s="130"/>
      <c r="M23" s="527"/>
      <c r="N23" s="527"/>
      <c r="O23" s="525"/>
      <c r="P23" s="524"/>
    </row>
    <row r="24" spans="1:16" ht="17.25" customHeight="1" thickTop="1">
      <c r="A24" s="524">
        <v>1</v>
      </c>
      <c r="B24" s="525">
        <v>8</v>
      </c>
      <c r="C24" s="10" t="s">
        <v>164</v>
      </c>
      <c r="D24" s="4"/>
      <c r="E24" s="127">
        <v>4</v>
      </c>
      <c r="F24" s="462" t="s">
        <v>577</v>
      </c>
      <c r="G24" s="127"/>
      <c r="H24" s="127"/>
      <c r="I24" s="127"/>
      <c r="J24" s="127"/>
      <c r="K24" s="477">
        <v>62</v>
      </c>
      <c r="L24" s="127">
        <v>12</v>
      </c>
      <c r="M24" s="10" t="s">
        <v>165</v>
      </c>
      <c r="N24" s="4"/>
      <c r="O24" s="525">
        <v>24</v>
      </c>
      <c r="P24" s="524">
        <v>27</v>
      </c>
    </row>
    <row r="25" spans="1:16" ht="21.75" customHeight="1" thickBot="1">
      <c r="A25" s="524"/>
      <c r="B25" s="525"/>
      <c r="C25" s="526" t="str">
        <f>_xlfn.IFERROR(VLOOKUP(A24,'出場一覧'!$A:$O,2),"")</f>
        <v>阿多　竜也</v>
      </c>
      <c r="D25" s="528" t="str">
        <f>_xlfn.IFERROR(VLOOKUP(A24,'出場一覧'!$A:$O,5),"")</f>
        <v>相生学院</v>
      </c>
      <c r="E25" s="463"/>
      <c r="F25" s="459"/>
      <c r="G25" s="127"/>
      <c r="H25" s="127"/>
      <c r="I25" s="127"/>
      <c r="J25" s="127"/>
      <c r="K25" s="473"/>
      <c r="L25" s="472"/>
      <c r="M25" s="526" t="str">
        <f>_xlfn.IFERROR(VLOOKUP(P24,'出場一覧'!$A:$O,2),"")</f>
        <v>橋田　涼平</v>
      </c>
      <c r="N25" s="526" t="str">
        <f>_xlfn.IFERROR(VLOOKUP(P24,'出場一覧'!$A:$O,5),"")</f>
        <v>岡山理大附</v>
      </c>
      <c r="O25" s="525"/>
      <c r="P25" s="524"/>
    </row>
    <row r="26" spans="1:16" ht="21.75" customHeight="1" thickTop="1">
      <c r="A26" s="524"/>
      <c r="B26" s="525"/>
      <c r="C26" s="527"/>
      <c r="D26" s="529"/>
      <c r="E26" s="127"/>
      <c r="F26" s="127"/>
      <c r="G26" s="127"/>
      <c r="H26" s="127"/>
      <c r="I26" s="127"/>
      <c r="J26" s="127"/>
      <c r="K26" s="135"/>
      <c r="L26" s="127"/>
      <c r="M26" s="527"/>
      <c r="N26" s="527"/>
      <c r="O26" s="525"/>
      <c r="P26" s="524"/>
    </row>
    <row r="27" spans="1:16" ht="17.25" customHeight="1">
      <c r="A27" s="524">
        <v>15</v>
      </c>
      <c r="B27" s="525">
        <v>9</v>
      </c>
      <c r="C27" s="10" t="s">
        <v>166</v>
      </c>
      <c r="D27" s="4"/>
      <c r="E27" s="127"/>
      <c r="F27" s="127"/>
      <c r="G27" s="127"/>
      <c r="H27" s="127"/>
      <c r="I27" s="127"/>
      <c r="J27" s="127"/>
      <c r="K27" s="135"/>
      <c r="L27" s="127"/>
      <c r="M27" s="10" t="s">
        <v>167</v>
      </c>
      <c r="N27" s="4"/>
      <c r="O27" s="525">
        <v>25</v>
      </c>
      <c r="P27" s="524">
        <v>38</v>
      </c>
    </row>
    <row r="28" spans="1:16" ht="21.75" customHeight="1" thickBot="1">
      <c r="A28" s="524"/>
      <c r="B28" s="525"/>
      <c r="C28" s="526" t="str">
        <f>_xlfn.IFERROR(VLOOKUP(A27,'出場一覧'!$A:$O,2),"")</f>
        <v>深津　斗邦</v>
      </c>
      <c r="D28" s="528" t="str">
        <f>_xlfn.IFERROR(VLOOKUP(A27,'出場一覧'!$A:$O,5),"")</f>
        <v>日大三島</v>
      </c>
      <c r="E28" s="136"/>
      <c r="F28" s="127"/>
      <c r="G28" s="127"/>
      <c r="H28" s="127"/>
      <c r="I28" s="127"/>
      <c r="J28" s="127"/>
      <c r="K28" s="135"/>
      <c r="L28" s="472"/>
      <c r="M28" s="526" t="str">
        <f>_xlfn.IFERROR(VLOOKUP(P27,'出場一覧'!$A:$O,2),"")</f>
        <v>菅谷　拓郎</v>
      </c>
      <c r="N28" s="526" t="str">
        <f>_xlfn.IFERROR(VLOOKUP(P27,'出場一覧'!$A:$O,5),"")</f>
        <v>慶應義塾</v>
      </c>
      <c r="O28" s="525"/>
      <c r="P28" s="524"/>
    </row>
    <row r="29" spans="1:16" ht="21.75" customHeight="1" thickBot="1" thickTop="1">
      <c r="A29" s="524"/>
      <c r="B29" s="525"/>
      <c r="C29" s="527"/>
      <c r="D29" s="529"/>
      <c r="E29" s="127"/>
      <c r="F29" s="457" t="s">
        <v>579</v>
      </c>
      <c r="G29" s="127"/>
      <c r="H29" s="127"/>
      <c r="I29" s="127"/>
      <c r="J29" s="127"/>
      <c r="K29" s="479" t="s">
        <v>587</v>
      </c>
      <c r="L29" s="127"/>
      <c r="M29" s="527"/>
      <c r="N29" s="527"/>
      <c r="O29" s="525"/>
      <c r="P29" s="524"/>
    </row>
    <row r="30" spans="1:16" ht="17.25" customHeight="1" thickTop="1">
      <c r="A30" s="524">
        <v>23</v>
      </c>
      <c r="B30" s="525">
        <v>10</v>
      </c>
      <c r="C30" s="10" t="s">
        <v>168</v>
      </c>
      <c r="D30" s="4"/>
      <c r="E30" s="127">
        <v>5</v>
      </c>
      <c r="F30" s="464">
        <v>62</v>
      </c>
      <c r="G30" s="459"/>
      <c r="H30" s="127"/>
      <c r="I30" s="127"/>
      <c r="J30" s="473"/>
      <c r="K30" s="440">
        <v>60</v>
      </c>
      <c r="L30" s="130">
        <v>13</v>
      </c>
      <c r="M30" s="10" t="s">
        <v>169</v>
      </c>
      <c r="N30" s="4"/>
      <c r="O30" s="525">
        <v>26</v>
      </c>
      <c r="P30" s="524">
        <v>48</v>
      </c>
    </row>
    <row r="31" spans="1:16" ht="21.75" customHeight="1" thickBot="1">
      <c r="A31" s="524"/>
      <c r="B31" s="525"/>
      <c r="C31" s="526" t="str">
        <f>_xlfn.IFERROR(VLOOKUP(A30,'出場一覧'!$A:$O,2),"")</f>
        <v>山田　知宙</v>
      </c>
      <c r="D31" s="528" t="str">
        <f>_xlfn.IFERROR(VLOOKUP(A30,'出場一覧'!$A:$O,5),"")</f>
        <v>名経大市邨</v>
      </c>
      <c r="E31" s="463"/>
      <c r="F31" s="459"/>
      <c r="G31" s="459"/>
      <c r="H31" s="127"/>
      <c r="I31" s="127"/>
      <c r="J31" s="473"/>
      <c r="K31" s="127"/>
      <c r="L31" s="132"/>
      <c r="M31" s="526" t="str">
        <f>_xlfn.IFERROR(VLOOKUP(P30,'出場一覧'!$A:$O,2),"")</f>
        <v>似里　達哉</v>
      </c>
      <c r="N31" s="526" t="str">
        <f>_xlfn.IFERROR(VLOOKUP(P30,'出場一覧'!$A:$O,5),"")</f>
        <v>岩手</v>
      </c>
      <c r="O31" s="525"/>
      <c r="P31" s="524"/>
    </row>
    <row r="32" spans="1:16" ht="21.75" customHeight="1" thickBot="1" thickTop="1">
      <c r="A32" s="524"/>
      <c r="B32" s="525"/>
      <c r="C32" s="527"/>
      <c r="D32" s="529"/>
      <c r="E32" s="127"/>
      <c r="F32" s="127"/>
      <c r="G32" s="458" t="s">
        <v>579</v>
      </c>
      <c r="H32" s="127"/>
      <c r="I32" s="127"/>
      <c r="J32" s="479" t="s">
        <v>587</v>
      </c>
      <c r="K32" s="127"/>
      <c r="L32" s="127"/>
      <c r="M32" s="527"/>
      <c r="N32" s="527"/>
      <c r="O32" s="525"/>
      <c r="P32" s="524"/>
    </row>
    <row r="33" spans="1:16" ht="17.25" customHeight="1" thickTop="1">
      <c r="A33" s="524">
        <v>17</v>
      </c>
      <c r="B33" s="525">
        <v>11</v>
      </c>
      <c r="C33" s="10" t="s">
        <v>170</v>
      </c>
      <c r="D33" s="4"/>
      <c r="E33" s="127"/>
      <c r="F33" s="127">
        <v>19</v>
      </c>
      <c r="G33" s="439">
        <v>64</v>
      </c>
      <c r="H33" s="127"/>
      <c r="I33" s="127"/>
      <c r="J33" s="438">
        <v>64</v>
      </c>
      <c r="K33" s="127">
        <v>23</v>
      </c>
      <c r="L33" s="127"/>
      <c r="M33" s="10" t="s">
        <v>171</v>
      </c>
      <c r="N33" s="4"/>
      <c r="O33" s="525">
        <v>27</v>
      </c>
      <c r="P33" s="524">
        <v>41</v>
      </c>
    </row>
    <row r="34" spans="1:16" ht="21.75" customHeight="1">
      <c r="A34" s="524"/>
      <c r="B34" s="525"/>
      <c r="C34" s="526" t="str">
        <f>_xlfn.IFERROR(VLOOKUP(A33,'出場一覧'!$A:$O,2),"")</f>
        <v>立川　伊織</v>
      </c>
      <c r="D34" s="528" t="str">
        <f>_xlfn.IFERROR(VLOOKUP(A33,'出場一覧'!$A:$O,5),"")</f>
        <v>京華</v>
      </c>
      <c r="E34" s="136"/>
      <c r="F34" s="127"/>
      <c r="G34" s="130"/>
      <c r="H34" s="127"/>
      <c r="I34" s="127"/>
      <c r="J34" s="131"/>
      <c r="K34" s="127"/>
      <c r="L34" s="134"/>
      <c r="M34" s="526" t="str">
        <f>_xlfn.IFERROR(VLOOKUP(P33,'出場一覧'!$A:$O,2),"")</f>
        <v>柴倉　一太</v>
      </c>
      <c r="N34" s="526" t="str">
        <f>_xlfn.IFERROR(VLOOKUP(P33,'出場一覧'!$A:$O,5),"")</f>
        <v>岡山学芸館</v>
      </c>
      <c r="O34" s="525"/>
      <c r="P34" s="524"/>
    </row>
    <row r="35" spans="1:16" ht="21.75" customHeight="1" thickBot="1">
      <c r="A35" s="524"/>
      <c r="B35" s="525"/>
      <c r="C35" s="527"/>
      <c r="D35" s="529"/>
      <c r="E35" s="126"/>
      <c r="F35" s="457" t="s">
        <v>526</v>
      </c>
      <c r="G35" s="130"/>
      <c r="H35" s="127"/>
      <c r="I35" s="127"/>
      <c r="J35" s="131"/>
      <c r="K35" s="469" t="s">
        <v>588</v>
      </c>
      <c r="L35" s="130"/>
      <c r="M35" s="527"/>
      <c r="N35" s="527"/>
      <c r="O35" s="525"/>
      <c r="P35" s="524"/>
    </row>
    <row r="36" spans="1:16" ht="17.25" customHeight="1" thickTop="1">
      <c r="A36" s="524">
        <v>19</v>
      </c>
      <c r="B36" s="525">
        <v>12</v>
      </c>
      <c r="C36" s="10" t="s">
        <v>172</v>
      </c>
      <c r="D36" s="4"/>
      <c r="E36" s="127">
        <v>6</v>
      </c>
      <c r="F36" s="462">
        <v>63</v>
      </c>
      <c r="G36" s="127"/>
      <c r="H36" s="127"/>
      <c r="I36" s="127"/>
      <c r="J36" s="127"/>
      <c r="K36" s="477">
        <v>75</v>
      </c>
      <c r="L36" s="127">
        <v>14</v>
      </c>
      <c r="M36" s="10" t="s">
        <v>173</v>
      </c>
      <c r="N36" s="4"/>
      <c r="O36" s="525">
        <v>28</v>
      </c>
      <c r="P36" s="524">
        <v>44</v>
      </c>
    </row>
    <row r="37" spans="1:16" ht="21.75" customHeight="1" thickBot="1">
      <c r="A37" s="524"/>
      <c r="B37" s="525"/>
      <c r="C37" s="526" t="str">
        <f>_xlfn.IFERROR(VLOOKUP(A36,'出場一覧'!$A:$O,2),"")</f>
        <v>吉田　響介</v>
      </c>
      <c r="D37" s="528" t="str">
        <f>_xlfn.IFERROR(VLOOKUP(A36,'出場一覧'!$A:$O,5),"")</f>
        <v>霞ヶ浦</v>
      </c>
      <c r="E37" s="463"/>
      <c r="F37" s="459"/>
      <c r="G37" s="127"/>
      <c r="H37" s="127"/>
      <c r="I37" s="127"/>
      <c r="J37" s="127"/>
      <c r="K37" s="473"/>
      <c r="L37" s="472"/>
      <c r="M37" s="526" t="str">
        <f>_xlfn.IFERROR(VLOOKUP(P36,'出場一覧'!$A:$O,2),"")</f>
        <v>衣川　信繁</v>
      </c>
      <c r="N37" s="526" t="str">
        <f>_xlfn.IFERROR(VLOOKUP(P36,'出場一覧'!$A:$O,5),"")</f>
        <v>名経大市邨</v>
      </c>
      <c r="O37" s="525"/>
      <c r="P37" s="524"/>
    </row>
    <row r="38" spans="1:16" ht="21.75" customHeight="1" thickTop="1">
      <c r="A38" s="524"/>
      <c r="B38" s="525"/>
      <c r="C38" s="527"/>
      <c r="D38" s="529"/>
      <c r="E38" s="127"/>
      <c r="F38" s="127"/>
      <c r="G38" s="127"/>
      <c r="H38" s="135"/>
      <c r="I38" s="135"/>
      <c r="J38" s="127"/>
      <c r="K38" s="127"/>
      <c r="L38" s="127"/>
      <c r="M38" s="527"/>
      <c r="N38" s="527"/>
      <c r="O38" s="525"/>
      <c r="P38" s="524"/>
    </row>
    <row r="39" spans="1:16" ht="17.25" customHeight="1">
      <c r="A39" s="524">
        <v>21</v>
      </c>
      <c r="B39" s="525">
        <v>13</v>
      </c>
      <c r="C39" s="10" t="s">
        <v>174</v>
      </c>
      <c r="D39" s="4"/>
      <c r="E39" s="127"/>
      <c r="F39" s="127"/>
      <c r="G39" s="127"/>
      <c r="H39" s="135"/>
      <c r="I39" s="135"/>
      <c r="J39" s="135"/>
      <c r="K39" s="127"/>
      <c r="L39" s="127"/>
      <c r="M39" s="10" t="s">
        <v>175</v>
      </c>
      <c r="N39" s="4"/>
      <c r="O39" s="525">
        <v>29</v>
      </c>
      <c r="P39" s="524">
        <v>45</v>
      </c>
    </row>
    <row r="40" spans="1:16" ht="21.75" customHeight="1">
      <c r="A40" s="524"/>
      <c r="B40" s="525"/>
      <c r="C40" s="526" t="str">
        <f>_xlfn.IFERROR(VLOOKUP(A39,'出場一覧'!$A:$O,2),"")</f>
        <v>五味　一貴</v>
      </c>
      <c r="D40" s="528" t="str">
        <f>_xlfn.IFERROR(VLOOKUP(A39,'出場一覧'!$A:$O,5),"")</f>
        <v>日大山形</v>
      </c>
      <c r="E40" s="127"/>
      <c r="F40" s="127"/>
      <c r="G40" s="127"/>
      <c r="H40" s="135"/>
      <c r="I40" s="135"/>
      <c r="J40" s="135"/>
      <c r="K40" s="127"/>
      <c r="L40" s="134"/>
      <c r="M40" s="526" t="str">
        <f>_xlfn.IFERROR(VLOOKUP(P39,'出場一覧'!$A:$O,2),"")</f>
        <v>中村　秋河</v>
      </c>
      <c r="N40" s="526" t="str">
        <f>_xlfn.IFERROR(VLOOKUP(P39,'出場一覧'!$A:$O,5),"")</f>
        <v>相生学院</v>
      </c>
      <c r="O40" s="525"/>
      <c r="P40" s="524"/>
    </row>
    <row r="41" spans="1:16" ht="21.75" customHeight="1" thickBot="1">
      <c r="A41" s="524"/>
      <c r="B41" s="525"/>
      <c r="C41" s="527"/>
      <c r="D41" s="529"/>
      <c r="E41" s="126"/>
      <c r="F41" s="457" t="s">
        <v>580</v>
      </c>
      <c r="G41" s="127"/>
      <c r="H41" s="127"/>
      <c r="I41" s="127"/>
      <c r="J41" s="135"/>
      <c r="K41" s="469" t="s">
        <v>589</v>
      </c>
      <c r="L41" s="130"/>
      <c r="M41" s="527"/>
      <c r="N41" s="527"/>
      <c r="O41" s="525"/>
      <c r="P41" s="524"/>
    </row>
    <row r="42" spans="1:16" ht="17.25" customHeight="1" thickTop="1">
      <c r="A42" s="524">
        <v>16</v>
      </c>
      <c r="B42" s="525">
        <v>14</v>
      </c>
      <c r="C42" s="10" t="s">
        <v>176</v>
      </c>
      <c r="D42" s="4"/>
      <c r="E42" s="127">
        <v>7</v>
      </c>
      <c r="F42" s="462">
        <v>61</v>
      </c>
      <c r="G42" s="130"/>
      <c r="H42" s="127"/>
      <c r="I42" s="127"/>
      <c r="J42" s="473"/>
      <c r="K42" s="477">
        <v>60</v>
      </c>
      <c r="L42" s="127">
        <v>15</v>
      </c>
      <c r="M42" s="10" t="s">
        <v>177</v>
      </c>
      <c r="N42" s="4"/>
      <c r="O42" s="525">
        <v>30</v>
      </c>
      <c r="P42" s="524">
        <v>40</v>
      </c>
    </row>
    <row r="43" spans="1:16" ht="21.75" customHeight="1" thickBot="1">
      <c r="A43" s="524"/>
      <c r="B43" s="525"/>
      <c r="C43" s="526" t="str">
        <f>_xlfn.IFERROR(VLOOKUP(A42,'出場一覧'!$A:$O,2),"")</f>
        <v>杉本　佳加</v>
      </c>
      <c r="D43" s="528" t="str">
        <f>_xlfn.IFERROR(VLOOKUP(A42,'出場一覧'!$A:$O,5),"")</f>
        <v>松商学園</v>
      </c>
      <c r="E43" s="463"/>
      <c r="F43" s="459"/>
      <c r="G43" s="130"/>
      <c r="H43" s="127"/>
      <c r="I43" s="127"/>
      <c r="J43" s="473"/>
      <c r="K43" s="473"/>
      <c r="L43" s="472"/>
      <c r="M43" s="526" t="str">
        <f>_xlfn.IFERROR(VLOOKUP(P42,'出場一覧'!$A:$O,2),"")</f>
        <v>手塚　瀬留</v>
      </c>
      <c r="N43" s="526" t="str">
        <f>_xlfn.IFERROR(VLOOKUP(P42,'出場一覧'!$A:$O,5),"")</f>
        <v>川越東</v>
      </c>
      <c r="O43" s="525"/>
      <c r="P43" s="524"/>
    </row>
    <row r="44" spans="1:16" ht="21.75" customHeight="1" thickBot="1" thickTop="1">
      <c r="A44" s="524"/>
      <c r="B44" s="525"/>
      <c r="C44" s="527"/>
      <c r="D44" s="529"/>
      <c r="E44" s="127"/>
      <c r="F44" s="127"/>
      <c r="G44" s="457" t="s">
        <v>581</v>
      </c>
      <c r="H44" s="127"/>
      <c r="I44" s="127"/>
      <c r="J44" s="479" t="s">
        <v>589</v>
      </c>
      <c r="K44" s="127"/>
      <c r="L44" s="127"/>
      <c r="M44" s="527"/>
      <c r="N44" s="527"/>
      <c r="O44" s="525"/>
      <c r="P44" s="524"/>
    </row>
    <row r="45" spans="1:16" ht="17.25" customHeight="1" thickTop="1">
      <c r="A45" s="524">
        <v>22</v>
      </c>
      <c r="B45" s="525">
        <v>15</v>
      </c>
      <c r="C45" s="10" t="s">
        <v>178</v>
      </c>
      <c r="D45" s="4"/>
      <c r="E45" s="127"/>
      <c r="F45" s="127">
        <v>20</v>
      </c>
      <c r="G45" s="462">
        <v>63</v>
      </c>
      <c r="H45" s="127"/>
      <c r="I45" s="127"/>
      <c r="J45" s="438">
        <v>64</v>
      </c>
      <c r="K45" s="127">
        <v>24</v>
      </c>
      <c r="L45" s="127"/>
      <c r="M45" s="10" t="s">
        <v>179</v>
      </c>
      <c r="N45" s="4"/>
      <c r="O45" s="525">
        <v>31</v>
      </c>
      <c r="P45" s="524">
        <v>47</v>
      </c>
    </row>
    <row r="46" spans="1:16" ht="21.75" customHeight="1" thickBot="1">
      <c r="A46" s="524"/>
      <c r="B46" s="525"/>
      <c r="C46" s="526" t="str">
        <f>_xlfn.IFERROR(VLOOKUP(A45,'出場一覧'!$A:$O,2),"")</f>
        <v>中川　友</v>
      </c>
      <c r="D46" s="528" t="str">
        <f>_xlfn.IFERROR(VLOOKUP(A45,'出場一覧'!$A:$O,5),"")</f>
        <v>海星</v>
      </c>
      <c r="E46" s="136"/>
      <c r="F46" s="127"/>
      <c r="G46" s="459"/>
      <c r="H46" s="127"/>
      <c r="I46" s="127"/>
      <c r="J46" s="131"/>
      <c r="K46" s="127"/>
      <c r="L46" s="472"/>
      <c r="M46" s="526" t="str">
        <f>_xlfn.IFERROR(VLOOKUP(P45,'出場一覧'!$A:$O,2),"")</f>
        <v>太田　玲王</v>
      </c>
      <c r="N46" s="526" t="str">
        <f>_xlfn.IFERROR(VLOOKUP(P45,'出場一覧'!$A:$O,5),"")</f>
        <v>日大三</v>
      </c>
      <c r="O46" s="525"/>
      <c r="P46" s="524"/>
    </row>
    <row r="47" spans="1:16" ht="21.75" customHeight="1" thickBot="1" thickTop="1">
      <c r="A47" s="524"/>
      <c r="B47" s="525"/>
      <c r="C47" s="527"/>
      <c r="D47" s="529"/>
      <c r="E47" s="127"/>
      <c r="F47" s="457" t="s">
        <v>581</v>
      </c>
      <c r="G47" s="459"/>
      <c r="H47" s="127"/>
      <c r="I47" s="127"/>
      <c r="J47" s="131"/>
      <c r="K47" s="479" t="s">
        <v>590</v>
      </c>
      <c r="L47" s="127"/>
      <c r="M47" s="527"/>
      <c r="N47" s="527"/>
      <c r="O47" s="525"/>
      <c r="P47" s="524"/>
    </row>
    <row r="48" spans="1:16" ht="17.25" customHeight="1" thickTop="1">
      <c r="A48" s="524">
        <v>14</v>
      </c>
      <c r="B48" s="525">
        <v>16</v>
      </c>
      <c r="C48" s="10" t="s">
        <v>180</v>
      </c>
      <c r="D48" s="4"/>
      <c r="E48" s="127">
        <v>8</v>
      </c>
      <c r="F48" s="462">
        <v>62</v>
      </c>
      <c r="G48" s="127"/>
      <c r="H48" s="127"/>
      <c r="I48" s="127"/>
      <c r="J48" s="127"/>
      <c r="K48" s="440">
        <v>64</v>
      </c>
      <c r="L48" s="130">
        <v>16</v>
      </c>
      <c r="M48" s="10" t="s">
        <v>181</v>
      </c>
      <c r="N48" s="4"/>
      <c r="O48" s="525">
        <v>32</v>
      </c>
      <c r="P48" s="524">
        <v>37</v>
      </c>
    </row>
    <row r="49" spans="1:16" ht="21.75" customHeight="1" thickBot="1">
      <c r="A49" s="524"/>
      <c r="B49" s="525"/>
      <c r="C49" s="526" t="str">
        <f>_xlfn.IFERROR(VLOOKUP(A48,'出場一覧'!$A:$O,2),"")</f>
        <v>米田　圭佑</v>
      </c>
      <c r="D49" s="528" t="str">
        <f>_xlfn.IFERROR(VLOOKUP(A48,'出場一覧'!$A:$O,5),"")</f>
        <v>法政二</v>
      </c>
      <c r="E49" s="463"/>
      <c r="F49" s="459"/>
      <c r="G49" s="127"/>
      <c r="H49" s="127"/>
      <c r="I49" s="127"/>
      <c r="J49" s="127"/>
      <c r="K49" s="127"/>
      <c r="L49" s="132"/>
      <c r="M49" s="526" t="str">
        <f>_xlfn.IFERROR(VLOOKUP(P48,'出場一覧'!$A:$O,2),"")</f>
        <v>内田　涼太郎</v>
      </c>
      <c r="N49" s="526" t="str">
        <f>_xlfn.IFERROR(VLOOKUP(P48,'出場一覧'!$A:$O,5),"")</f>
        <v>敦賀気比</v>
      </c>
      <c r="O49" s="525"/>
      <c r="P49" s="524"/>
    </row>
    <row r="50" spans="1:16" ht="21.75" customHeight="1" thickTop="1">
      <c r="A50" s="524"/>
      <c r="B50" s="525"/>
      <c r="C50" s="527"/>
      <c r="D50" s="529"/>
      <c r="E50" s="127"/>
      <c r="F50" s="127"/>
      <c r="G50" s="127"/>
      <c r="H50" s="127"/>
      <c r="I50" s="127"/>
      <c r="J50" s="127"/>
      <c r="K50" s="127"/>
      <c r="L50" s="127"/>
      <c r="M50" s="527"/>
      <c r="N50" s="527"/>
      <c r="O50" s="525"/>
      <c r="P50" s="524"/>
    </row>
    <row r="51" spans="1:16" ht="41.25" customHeight="1">
      <c r="A51" s="524"/>
      <c r="E51" s="127"/>
      <c r="F51" s="127"/>
      <c r="G51" s="127"/>
      <c r="H51" s="127"/>
      <c r="I51" s="127"/>
      <c r="J51" s="127"/>
      <c r="K51" s="127"/>
      <c r="L51" s="127"/>
      <c r="M51" s="11"/>
      <c r="P51" s="524"/>
    </row>
    <row r="52" spans="1:16" ht="34.5" customHeight="1">
      <c r="A52" s="524"/>
      <c r="B52" s="530" t="s">
        <v>182</v>
      </c>
      <c r="C52" s="530"/>
      <c r="D52" s="530"/>
      <c r="J52" s="139" t="s">
        <v>183</v>
      </c>
      <c r="P52" s="524"/>
    </row>
    <row r="53" spans="1:16" ht="15.75" customHeight="1">
      <c r="A53" s="524"/>
      <c r="P53" s="524"/>
    </row>
    <row r="54" spans="1:16" ht="17.25" customHeight="1">
      <c r="A54" s="524">
        <v>10</v>
      </c>
      <c r="B54" s="525" t="s">
        <v>184</v>
      </c>
      <c r="C54" s="10" t="s">
        <v>185</v>
      </c>
      <c r="D54" s="4"/>
      <c r="E54" s="127"/>
      <c r="F54" s="127"/>
      <c r="G54" s="127"/>
      <c r="H54" s="135"/>
      <c r="I54" s="135"/>
      <c r="J54" s="135"/>
      <c r="K54" s="127"/>
      <c r="L54" s="127"/>
      <c r="M54" s="10" t="s">
        <v>186</v>
      </c>
      <c r="N54" s="4"/>
      <c r="O54" s="525" t="s">
        <v>187</v>
      </c>
      <c r="P54" s="524">
        <v>10</v>
      </c>
    </row>
    <row r="55" spans="1:16" ht="21.75" customHeight="1" thickBot="1">
      <c r="A55" s="524"/>
      <c r="B55" s="525"/>
      <c r="C55" s="526" t="str">
        <f>_xlfn.IFERROR(VLOOKUP(A54,'出場一覧'!$A:$O,2),"")</f>
        <v>赤西　大樹</v>
      </c>
      <c r="D55" s="528" t="str">
        <f>_xlfn.IFERROR(VLOOKUP(A54,'出場一覧'!$A:$O,5),"")</f>
        <v>慶應義塾</v>
      </c>
      <c r="E55" s="127"/>
      <c r="F55" s="127"/>
      <c r="G55" s="127"/>
      <c r="H55" s="135"/>
      <c r="I55" s="135"/>
      <c r="J55" s="135"/>
      <c r="K55" s="127"/>
      <c r="L55" s="478"/>
      <c r="M55" s="526" t="str">
        <f>_xlfn.IFERROR(VLOOKUP(P54,'出場一覧'!$A:$O,2),"")</f>
        <v>赤西　大樹</v>
      </c>
      <c r="N55" s="526" t="str">
        <f>_xlfn.IFERROR(VLOOKUP(P54,'出場一覧'!$A:$O,5),"")</f>
        <v>慶應義塾</v>
      </c>
      <c r="O55" s="525"/>
      <c r="P55" s="524"/>
    </row>
    <row r="56" spans="1:16" ht="21.75" customHeight="1" thickBot="1" thickTop="1">
      <c r="A56" s="524"/>
      <c r="B56" s="525"/>
      <c r="C56" s="527"/>
      <c r="D56" s="529"/>
      <c r="E56" s="126"/>
      <c r="F56" s="457" t="s">
        <v>592</v>
      </c>
      <c r="G56" s="127"/>
      <c r="H56" s="127"/>
      <c r="I56" s="127"/>
      <c r="J56" s="135"/>
      <c r="K56" s="479" t="s">
        <v>594</v>
      </c>
      <c r="L56" s="127"/>
      <c r="M56" s="527"/>
      <c r="N56" s="527"/>
      <c r="O56" s="525"/>
      <c r="P56" s="524"/>
    </row>
    <row r="57" spans="1:16" ht="17.25" customHeight="1" thickTop="1">
      <c r="A57" s="524">
        <v>18</v>
      </c>
      <c r="B57" s="525" t="s">
        <v>188</v>
      </c>
      <c r="C57" s="10" t="s">
        <v>189</v>
      </c>
      <c r="D57" s="4"/>
      <c r="E57" s="127" t="s">
        <v>190</v>
      </c>
      <c r="F57" s="464">
        <v>63</v>
      </c>
      <c r="G57" s="130"/>
      <c r="H57" s="127"/>
      <c r="I57" s="127"/>
      <c r="J57" s="127"/>
      <c r="K57" s="480">
        <v>64</v>
      </c>
      <c r="L57" s="127"/>
      <c r="M57" s="10" t="s">
        <v>191</v>
      </c>
      <c r="N57" s="4"/>
      <c r="O57" s="525" t="s">
        <v>192</v>
      </c>
      <c r="P57" s="524">
        <v>46</v>
      </c>
    </row>
    <row r="58" spans="1:16" ht="21.75" customHeight="1" thickBot="1">
      <c r="A58" s="524"/>
      <c r="B58" s="525"/>
      <c r="C58" s="526" t="str">
        <f>_xlfn.IFERROR(VLOOKUP(A57,'出場一覧'!$A:$O,2),"")</f>
        <v>大植　駿</v>
      </c>
      <c r="D58" s="528" t="str">
        <f>_xlfn.IFERROR(VLOOKUP(A57,'出場一覧'!$A:$O,5),"")</f>
        <v>清風</v>
      </c>
      <c r="E58" s="463"/>
      <c r="F58" s="459"/>
      <c r="G58" s="130"/>
      <c r="H58" s="127"/>
      <c r="I58" s="127"/>
      <c r="J58" s="127"/>
      <c r="K58" s="131"/>
      <c r="L58" s="132"/>
      <c r="M58" s="526" t="str">
        <f>_xlfn.IFERROR(VLOOKUP(P57,'出場一覧'!$A:$O,2),"")</f>
        <v>三宅　悠介</v>
      </c>
      <c r="N58" s="526" t="str">
        <f>_xlfn.IFERROR(VLOOKUP(P57,'出場一覧'!$A:$O,5),"")</f>
        <v>関西</v>
      </c>
      <c r="O58" s="525"/>
      <c r="P58" s="524"/>
    </row>
    <row r="59" spans="1:16" ht="21.75" customHeight="1" thickBot="1" thickTop="1">
      <c r="A59" s="524"/>
      <c r="B59" s="525"/>
      <c r="C59" s="527"/>
      <c r="D59" s="529"/>
      <c r="E59" s="127"/>
      <c r="F59" s="127"/>
      <c r="G59" s="457" t="s">
        <v>593</v>
      </c>
      <c r="H59" s="127"/>
      <c r="I59" s="127"/>
      <c r="J59" s="127"/>
      <c r="K59" s="127"/>
      <c r="L59" s="127"/>
      <c r="M59" s="527"/>
      <c r="N59" s="527"/>
      <c r="O59" s="525"/>
      <c r="P59" s="524"/>
    </row>
    <row r="60" spans="1:16" ht="17.25" customHeight="1" thickTop="1">
      <c r="A60" s="524">
        <v>36</v>
      </c>
      <c r="B60" s="525" t="s">
        <v>193</v>
      </c>
      <c r="C60" s="10" t="s">
        <v>194</v>
      </c>
      <c r="D60" s="4"/>
      <c r="E60" s="127"/>
      <c r="F60" s="127"/>
      <c r="G60" s="464">
        <v>75</v>
      </c>
      <c r="H60" s="127"/>
      <c r="I60" s="127"/>
      <c r="J60" s="127"/>
      <c r="K60" s="127"/>
      <c r="L60" s="127"/>
      <c r="O60" s="465"/>
      <c r="P60" s="524"/>
    </row>
    <row r="61" spans="1:16" ht="21.75" customHeight="1" thickBot="1">
      <c r="A61" s="524"/>
      <c r="B61" s="525"/>
      <c r="C61" s="526" t="str">
        <f>_xlfn.IFERROR(VLOOKUP(A60,'出場一覧'!$A:$O,2),"")</f>
        <v>高畑　里玖</v>
      </c>
      <c r="D61" s="528" t="str">
        <f>_xlfn.IFERROR(VLOOKUP(A60,'出場一覧'!$A:$O,5),"")</f>
        <v>相生学院</v>
      </c>
      <c r="E61" s="463"/>
      <c r="F61" s="127"/>
      <c r="G61" s="459"/>
      <c r="H61" s="127"/>
      <c r="I61" s="127"/>
      <c r="J61" s="127"/>
      <c r="K61" s="127"/>
      <c r="L61" s="127"/>
      <c r="O61" s="465"/>
      <c r="P61" s="524"/>
    </row>
    <row r="62" spans="1:16" ht="21.75" customHeight="1" thickBot="1" thickTop="1">
      <c r="A62" s="524"/>
      <c r="B62" s="525"/>
      <c r="C62" s="527"/>
      <c r="D62" s="529"/>
      <c r="E62" s="127"/>
      <c r="F62" s="458" t="s">
        <v>593</v>
      </c>
      <c r="G62" s="459"/>
      <c r="H62" s="127"/>
      <c r="I62" s="127"/>
      <c r="J62" s="531" t="s">
        <v>533</v>
      </c>
      <c r="K62" s="531"/>
      <c r="L62" s="531"/>
      <c r="M62" s="531"/>
      <c r="O62" s="465"/>
      <c r="P62" s="524"/>
    </row>
    <row r="63" spans="1:16" ht="17.25" customHeight="1" thickTop="1">
      <c r="A63" s="524">
        <v>46</v>
      </c>
      <c r="B63" s="525" t="s">
        <v>195</v>
      </c>
      <c r="C63" s="10" t="s">
        <v>196</v>
      </c>
      <c r="D63" s="4"/>
      <c r="E63" s="127" t="s">
        <v>197</v>
      </c>
      <c r="F63" s="439">
        <v>63</v>
      </c>
      <c r="G63" s="127"/>
      <c r="H63" s="127"/>
      <c r="I63" s="127"/>
      <c r="J63" s="531"/>
      <c r="K63" s="531"/>
      <c r="L63" s="531"/>
      <c r="M63" s="531"/>
      <c r="O63" s="465"/>
      <c r="P63" s="15"/>
    </row>
    <row r="64" spans="1:16" ht="21.75" customHeight="1">
      <c r="A64" s="524"/>
      <c r="B64" s="525"/>
      <c r="C64" s="526" t="str">
        <f>_xlfn.IFERROR(VLOOKUP(A63,'出場一覧'!$A:$O,2),"")</f>
        <v>三宅　悠介</v>
      </c>
      <c r="D64" s="528" t="str">
        <f>_xlfn.IFERROR(VLOOKUP(A63,'出場一覧'!$A:$O,5),"")</f>
        <v>関西</v>
      </c>
      <c r="E64" s="137"/>
      <c r="F64" s="127"/>
      <c r="G64" s="127"/>
      <c r="H64" s="127"/>
      <c r="I64" s="127"/>
      <c r="J64" s="127"/>
      <c r="K64" s="127"/>
      <c r="L64" s="127"/>
      <c r="M64" s="10"/>
      <c r="N64" s="4"/>
      <c r="O64" s="465"/>
      <c r="P64" s="524">
        <v>3</v>
      </c>
    </row>
    <row r="65" spans="1:16" ht="21.75" customHeight="1">
      <c r="A65" s="524"/>
      <c r="B65" s="525"/>
      <c r="C65" s="527"/>
      <c r="D65" s="529"/>
      <c r="E65" s="127"/>
      <c r="F65" s="127"/>
      <c r="G65" s="127"/>
      <c r="H65" s="127"/>
      <c r="I65" s="127"/>
      <c r="J65" s="127"/>
      <c r="K65" s="127"/>
      <c r="L65" s="134"/>
      <c r="M65" s="526" t="str">
        <f>_xlfn.IFERROR(VLOOKUP(P64,'出場一覧'!$A:$O,2),"")</f>
        <v>加藤　博夢</v>
      </c>
      <c r="N65" s="526" t="str">
        <f>_xlfn.IFERROR(VLOOKUP(P64,'出場一覧'!$A:$O,5),"")</f>
        <v>岡山理大附</v>
      </c>
      <c r="O65" s="465"/>
      <c r="P65" s="524"/>
    </row>
    <row r="66" spans="11:16" ht="17.25" customHeight="1" thickBot="1">
      <c r="K66" s="470" t="s">
        <v>591</v>
      </c>
      <c r="M66" s="527"/>
      <c r="N66" s="527"/>
      <c r="P66" s="524"/>
    </row>
    <row r="67" spans="11:16" ht="17.25" customHeight="1" thickTop="1">
      <c r="K67" s="379">
        <v>84</v>
      </c>
      <c r="M67" s="10"/>
      <c r="N67" s="4"/>
      <c r="P67" s="536">
        <v>39</v>
      </c>
    </row>
    <row r="68" spans="11:16" ht="17.25" customHeight="1" thickBot="1">
      <c r="K68" s="466"/>
      <c r="L68" s="467"/>
      <c r="M68" s="526" t="str">
        <f>_xlfn.IFERROR(VLOOKUP(P67,'出場一覧'!$A:$O,2),"")</f>
        <v>岩田　真優</v>
      </c>
      <c r="N68" s="526" t="str">
        <f>_xlfn.IFERROR(VLOOKUP(P67,'出場一覧'!$A:$O,5),"")</f>
        <v>同志社国際</v>
      </c>
      <c r="P68" s="536"/>
    </row>
    <row r="69" spans="12:16" ht="17.25" customHeight="1" thickTop="1">
      <c r="L69" s="468"/>
      <c r="M69" s="527"/>
      <c r="N69" s="527"/>
      <c r="P69" s="536"/>
    </row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</sheetData>
  <sheetProtection/>
  <mergeCells count="166">
    <mergeCell ref="N19:N20"/>
    <mergeCell ref="B15:B17"/>
    <mergeCell ref="O15:O17"/>
    <mergeCell ref="C16:C17"/>
    <mergeCell ref="O12:O14"/>
    <mergeCell ref="C13:C14"/>
    <mergeCell ref="D13:D14"/>
    <mergeCell ref="M13:M14"/>
    <mergeCell ref="N13:N14"/>
    <mergeCell ref="B18:B20"/>
    <mergeCell ref="O18:O20"/>
    <mergeCell ref="C19:C20"/>
    <mergeCell ref="D19:D20"/>
    <mergeCell ref="M19:M20"/>
    <mergeCell ref="P67:P69"/>
    <mergeCell ref="M68:M69"/>
    <mergeCell ref="N68:N69"/>
    <mergeCell ref="B3:B5"/>
    <mergeCell ref="O3:O5"/>
    <mergeCell ref="C4:C5"/>
    <mergeCell ref="D4:D5"/>
    <mergeCell ref="M4:M5"/>
    <mergeCell ref="N4:N5"/>
    <mergeCell ref="B12:B14"/>
    <mergeCell ref="M1:O1"/>
    <mergeCell ref="B6:B8"/>
    <mergeCell ref="O6:O8"/>
    <mergeCell ref="C7:C8"/>
    <mergeCell ref="D7:D8"/>
    <mergeCell ref="M7:M8"/>
    <mergeCell ref="N7:N8"/>
    <mergeCell ref="E8:E9"/>
    <mergeCell ref="B9:B11"/>
    <mergeCell ref="O9:O11"/>
    <mergeCell ref="O21:O23"/>
    <mergeCell ref="C22:C23"/>
    <mergeCell ref="D22:D23"/>
    <mergeCell ref="M22:M23"/>
    <mergeCell ref="N22:N23"/>
    <mergeCell ref="M2:O2"/>
    <mergeCell ref="C10:C11"/>
    <mergeCell ref="D10:D11"/>
    <mergeCell ref="M10:M11"/>
    <mergeCell ref="N10:N11"/>
    <mergeCell ref="D16:D17"/>
    <mergeCell ref="M16:M17"/>
    <mergeCell ref="N16:N17"/>
    <mergeCell ref="B24:B26"/>
    <mergeCell ref="O24:O26"/>
    <mergeCell ref="C25:C26"/>
    <mergeCell ref="D25:D26"/>
    <mergeCell ref="M25:M26"/>
    <mergeCell ref="N25:N26"/>
    <mergeCell ref="B21:B23"/>
    <mergeCell ref="B27:B29"/>
    <mergeCell ref="O27:O29"/>
    <mergeCell ref="C28:C29"/>
    <mergeCell ref="D28:D29"/>
    <mergeCell ref="M28:M29"/>
    <mergeCell ref="N28:N29"/>
    <mergeCell ref="B30:B32"/>
    <mergeCell ref="O30:O32"/>
    <mergeCell ref="C31:C32"/>
    <mergeCell ref="D31:D32"/>
    <mergeCell ref="M31:M32"/>
    <mergeCell ref="N31:N32"/>
    <mergeCell ref="B33:B35"/>
    <mergeCell ref="O33:O35"/>
    <mergeCell ref="C34:C35"/>
    <mergeCell ref="D34:D35"/>
    <mergeCell ref="M34:M35"/>
    <mergeCell ref="N34:N35"/>
    <mergeCell ref="B36:B38"/>
    <mergeCell ref="O36:O38"/>
    <mergeCell ref="C37:C38"/>
    <mergeCell ref="D37:D38"/>
    <mergeCell ref="M37:M38"/>
    <mergeCell ref="N37:N38"/>
    <mergeCell ref="B39:B41"/>
    <mergeCell ref="O39:O41"/>
    <mergeCell ref="C40:C41"/>
    <mergeCell ref="D40:D41"/>
    <mergeCell ref="M40:M41"/>
    <mergeCell ref="N40:N41"/>
    <mergeCell ref="B42:B44"/>
    <mergeCell ref="O42:O44"/>
    <mergeCell ref="C43:C44"/>
    <mergeCell ref="D43:D44"/>
    <mergeCell ref="M43:M44"/>
    <mergeCell ref="N43:N44"/>
    <mergeCell ref="B45:B47"/>
    <mergeCell ref="O45:O47"/>
    <mergeCell ref="C46:C47"/>
    <mergeCell ref="D46:D47"/>
    <mergeCell ref="M46:M47"/>
    <mergeCell ref="N46:N47"/>
    <mergeCell ref="M65:M66"/>
    <mergeCell ref="N65:N66"/>
    <mergeCell ref="C49:C50"/>
    <mergeCell ref="D49:D50"/>
    <mergeCell ref="M49:M50"/>
    <mergeCell ref="N49:N50"/>
    <mergeCell ref="B63:B65"/>
    <mergeCell ref="C64:C65"/>
    <mergeCell ref="D64:D65"/>
    <mergeCell ref="B60:B62"/>
    <mergeCell ref="C61:C62"/>
    <mergeCell ref="D61:D62"/>
    <mergeCell ref="A33:A35"/>
    <mergeCell ref="A3:A5"/>
    <mergeCell ref="A6:A8"/>
    <mergeCell ref="A9:A11"/>
    <mergeCell ref="A12:A14"/>
    <mergeCell ref="A15:A17"/>
    <mergeCell ref="A39:A41"/>
    <mergeCell ref="A42:A44"/>
    <mergeCell ref="A45:A47"/>
    <mergeCell ref="A48:A50"/>
    <mergeCell ref="A51:A53"/>
    <mergeCell ref="A18:A20"/>
    <mergeCell ref="A21:A23"/>
    <mergeCell ref="A24:A26"/>
    <mergeCell ref="A27:A29"/>
    <mergeCell ref="A30:A32"/>
    <mergeCell ref="B48:B50"/>
    <mergeCell ref="O48:O50"/>
    <mergeCell ref="A63:A65"/>
    <mergeCell ref="P3:P5"/>
    <mergeCell ref="P6:P8"/>
    <mergeCell ref="P9:P11"/>
    <mergeCell ref="P12:P14"/>
    <mergeCell ref="P15:P17"/>
    <mergeCell ref="P18:P20"/>
    <mergeCell ref="A36:A38"/>
    <mergeCell ref="B52:D52"/>
    <mergeCell ref="B54:B56"/>
    <mergeCell ref="O54:O56"/>
    <mergeCell ref="C55:C56"/>
    <mergeCell ref="D55:D56"/>
    <mergeCell ref="M55:M56"/>
    <mergeCell ref="N55:N56"/>
    <mergeCell ref="A54:A56"/>
    <mergeCell ref="A57:A59"/>
    <mergeCell ref="A60:A62"/>
    <mergeCell ref="B57:B59"/>
    <mergeCell ref="O57:O59"/>
    <mergeCell ref="C58:C59"/>
    <mergeCell ref="D58:D59"/>
    <mergeCell ref="M58:M59"/>
    <mergeCell ref="N58:N59"/>
    <mergeCell ref="J62:M63"/>
    <mergeCell ref="P64:P66"/>
    <mergeCell ref="P21:P23"/>
    <mergeCell ref="P24:P26"/>
    <mergeCell ref="P27:P29"/>
    <mergeCell ref="P30:P32"/>
    <mergeCell ref="P33:P35"/>
    <mergeCell ref="P36:P38"/>
    <mergeCell ref="P57:P59"/>
    <mergeCell ref="P60:P62"/>
    <mergeCell ref="P39:P41"/>
    <mergeCell ref="P42:P44"/>
    <mergeCell ref="P45:P47"/>
    <mergeCell ref="P48:P50"/>
    <mergeCell ref="P51:P53"/>
    <mergeCell ref="P54:P56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K69"/>
  <sheetViews>
    <sheetView view="pageBreakPreview" zoomScale="50" zoomScaleNormal="70" zoomScaleSheetLayoutView="50" zoomScalePageLayoutView="0" workbookViewId="0" topLeftCell="A1">
      <selection activeCell="AJ16" sqref="AJ16"/>
    </sheetView>
  </sheetViews>
  <sheetFormatPr defaultColWidth="9.00390625" defaultRowHeight="15"/>
  <cols>
    <col min="1" max="2" width="5.8515625" style="301" bestFit="1" customWidth="1"/>
    <col min="3" max="3" width="18.140625" style="283" customWidth="1"/>
    <col min="4" max="4" width="5.8515625" style="303" bestFit="1" customWidth="1"/>
    <col min="5" max="5" width="3.8515625" style="303" bestFit="1" customWidth="1"/>
    <col min="6" max="6" width="11.8515625" style="302" bestFit="1" customWidth="1"/>
    <col min="7" max="7" width="4.421875" style="302" customWidth="1"/>
    <col min="8" max="8" width="17.8515625" style="283" bestFit="1" customWidth="1"/>
    <col min="9" max="9" width="3.8515625" style="283" bestFit="1" customWidth="1"/>
    <col min="10" max="10" width="6.57421875" style="303" customWidth="1"/>
    <col min="11" max="11" width="6.57421875" style="14" customWidth="1"/>
    <col min="12" max="19" width="6.57421875" style="301" customWidth="1"/>
    <col min="20" max="20" width="6.57421875" style="14" customWidth="1"/>
    <col min="21" max="21" width="6.57421875" style="248" customWidth="1"/>
    <col min="22" max="22" width="21.57421875" style="283" bestFit="1" customWidth="1"/>
    <col min="23" max="23" width="5.8515625" style="303" bestFit="1" customWidth="1"/>
    <col min="24" max="24" width="3.8515625" style="301" bestFit="1" customWidth="1"/>
    <col min="25" max="25" width="11.8515625" style="302" bestFit="1" customWidth="1"/>
    <col min="26" max="26" width="4.421875" style="302" bestFit="1" customWidth="1"/>
    <col min="27" max="27" width="17.8515625" style="301" bestFit="1" customWidth="1"/>
    <col min="28" max="28" width="3.8515625" style="301" bestFit="1" customWidth="1"/>
    <col min="29" max="29" width="5.8515625" style="301" bestFit="1" customWidth="1"/>
    <col min="30" max="30" width="9.421875" style="14" customWidth="1"/>
    <col min="31" max="31" width="9.00390625" style="301" bestFit="1" customWidth="1"/>
    <col min="32" max="32" width="10.00390625" style="301" customWidth="1"/>
    <col min="33" max="33" width="24.00390625" style="301" customWidth="1"/>
    <col min="34" max="35" width="9.00390625" style="301" customWidth="1"/>
    <col min="36" max="36" width="29.140625" style="301" customWidth="1"/>
    <col min="37" max="16384" width="9.00390625" style="301" customWidth="1"/>
  </cols>
  <sheetData>
    <row r="1" spans="1:29" ht="46.5" customHeight="1">
      <c r="A1" s="283"/>
      <c r="B1" s="521" t="s">
        <v>434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</row>
    <row r="2" spans="1:29" ht="37.5" customHeight="1">
      <c r="A2" s="14"/>
      <c r="B2" s="505" t="s">
        <v>469</v>
      </c>
      <c r="C2" s="505"/>
      <c r="D2" s="505"/>
      <c r="E2" s="505"/>
      <c r="F2" s="505"/>
      <c r="G2" s="505"/>
      <c r="H2" s="505"/>
      <c r="I2" s="505"/>
      <c r="J2" s="248"/>
      <c r="L2" s="504"/>
      <c r="M2" s="504"/>
      <c r="N2" s="504"/>
      <c r="O2" s="504"/>
      <c r="P2" s="504"/>
      <c r="Q2" s="504"/>
      <c r="R2" s="504"/>
      <c r="S2" s="504"/>
      <c r="V2" s="284"/>
      <c r="W2" s="522" t="s">
        <v>435</v>
      </c>
      <c r="X2" s="522"/>
      <c r="Y2" s="522"/>
      <c r="Z2" s="522"/>
      <c r="AA2" s="522"/>
      <c r="AB2" s="522"/>
      <c r="AC2" s="522"/>
    </row>
    <row r="3" spans="22:36" ht="30" customHeight="1">
      <c r="V3" s="285"/>
      <c r="W3" s="523" t="s">
        <v>436</v>
      </c>
      <c r="X3" s="523"/>
      <c r="Y3" s="523"/>
      <c r="Z3" s="523"/>
      <c r="AA3" s="523"/>
      <c r="AB3" s="523"/>
      <c r="AC3" s="523"/>
      <c r="AF3" s="304"/>
      <c r="AG3" s="286"/>
      <c r="AH3" s="286"/>
      <c r="AI3" s="287"/>
      <c r="AJ3" s="287"/>
    </row>
    <row r="4" spans="1:37" ht="30" customHeight="1" thickBot="1">
      <c r="A4" s="504">
        <v>1</v>
      </c>
      <c r="B4" s="508">
        <v>1</v>
      </c>
      <c r="C4" s="506" t="str">
        <f>VLOOKUP(A4,'出場一覧'!$A:$I,6)</f>
        <v>伊藤　さつき</v>
      </c>
      <c r="D4" s="507" t="str">
        <f>VLOOKUP(A4,'出場一覧'!$A:$I,7)</f>
        <v>②</v>
      </c>
      <c r="E4" s="507" t="s">
        <v>386</v>
      </c>
      <c r="F4" s="509" t="str">
        <f>VLOOKUP(A4,'出場一覧'!$A:$I,8)</f>
        <v>近畿</v>
      </c>
      <c r="G4" s="504" t="s">
        <v>2</v>
      </c>
      <c r="H4" s="509" t="str">
        <f>VLOOKUP(A4,'出場一覧'!$A:$I,9)</f>
        <v>相生学院</v>
      </c>
      <c r="I4" s="510" t="s">
        <v>437</v>
      </c>
      <c r="J4" s="427"/>
      <c r="K4" s="427"/>
      <c r="L4" s="223"/>
      <c r="M4" s="223"/>
      <c r="N4" s="223"/>
      <c r="O4" s="223"/>
      <c r="P4" s="223"/>
      <c r="Q4" s="223"/>
      <c r="R4" s="223"/>
      <c r="S4" s="223"/>
      <c r="T4" s="427"/>
      <c r="U4" s="427"/>
      <c r="V4" s="506" t="str">
        <f>VLOOKUP(AD4,'出場一覧'!$A:$I,6)</f>
        <v>倉橋　奈摘</v>
      </c>
      <c r="W4" s="507" t="str">
        <f>VLOOKUP(AD4,'出場一覧'!$A:$I,7)</f>
        <v>②</v>
      </c>
      <c r="X4" s="507" t="s">
        <v>386</v>
      </c>
      <c r="Y4" s="506" t="str">
        <f>VLOOKUP(AD4,'出場一覧'!$A:$I,8)</f>
        <v>中国</v>
      </c>
      <c r="Z4" s="504" t="s">
        <v>2</v>
      </c>
      <c r="AA4" s="506" t="str">
        <f>VLOOKUP(AD4,'出場一覧'!$A:$I,9)</f>
        <v>野田学園</v>
      </c>
      <c r="AB4" s="507" t="s">
        <v>437</v>
      </c>
      <c r="AC4" s="508">
        <v>25</v>
      </c>
      <c r="AD4" s="504">
        <v>25</v>
      </c>
      <c r="AF4" s="305"/>
      <c r="AI4" s="289"/>
      <c r="AJ4" s="27"/>
      <c r="AK4" s="14"/>
    </row>
    <row r="5" spans="1:37" ht="30" customHeight="1" thickTop="1">
      <c r="A5" s="504"/>
      <c r="B5" s="508"/>
      <c r="C5" s="506"/>
      <c r="D5" s="507"/>
      <c r="E5" s="507"/>
      <c r="F5" s="509" t="e">
        <v>#N/A</v>
      </c>
      <c r="G5" s="504"/>
      <c r="H5" s="509"/>
      <c r="I5" s="510"/>
      <c r="J5" s="223"/>
      <c r="K5" s="428"/>
      <c r="L5" s="223"/>
      <c r="M5" s="223"/>
      <c r="N5" s="223"/>
      <c r="O5" s="223"/>
      <c r="P5" s="223"/>
      <c r="Q5" s="223"/>
      <c r="R5" s="223"/>
      <c r="S5" s="429"/>
      <c r="T5" s="223"/>
      <c r="U5" s="223"/>
      <c r="V5" s="506"/>
      <c r="W5" s="507"/>
      <c r="X5" s="507"/>
      <c r="Y5" s="506" t="e">
        <v>#N/A</v>
      </c>
      <c r="Z5" s="504"/>
      <c r="AA5" s="506"/>
      <c r="AB5" s="507"/>
      <c r="AC5" s="508"/>
      <c r="AD5" s="504"/>
      <c r="AF5" s="305"/>
      <c r="AI5" s="289"/>
      <c r="AJ5" s="27"/>
      <c r="AK5" s="14"/>
    </row>
    <row r="6" spans="1:37" ht="30" customHeight="1" thickBot="1">
      <c r="A6" s="504">
        <v>2</v>
      </c>
      <c r="B6" s="508">
        <v>2</v>
      </c>
      <c r="C6" s="511" t="str">
        <f>VLOOKUP(A6,'出場一覧'!$A:$I,6)</f>
        <v>平林　夏帆</v>
      </c>
      <c r="D6" s="512" t="str">
        <f>VLOOKUP(A6,'出場一覧'!$A:$I,7)</f>
        <v>①</v>
      </c>
      <c r="E6" s="512" t="s">
        <v>386</v>
      </c>
      <c r="F6" s="508" t="str">
        <f>VLOOKUP(A6,'出場一覧'!$A:$I,8)</f>
        <v>九州</v>
      </c>
      <c r="G6" s="504" t="s">
        <v>2</v>
      </c>
      <c r="H6" s="508" t="str">
        <f>VLOOKUP(A6,'出場一覧'!$A:$I,9)</f>
        <v>沖縄尚学</v>
      </c>
      <c r="I6" s="504" t="s">
        <v>437</v>
      </c>
      <c r="J6" s="288"/>
      <c r="K6" s="429" t="s">
        <v>388</v>
      </c>
      <c r="L6" s="431" t="s">
        <v>498</v>
      </c>
      <c r="M6" s="223"/>
      <c r="N6" s="223"/>
      <c r="O6" s="223"/>
      <c r="P6" s="223"/>
      <c r="Q6" s="223"/>
      <c r="R6" s="223"/>
      <c r="S6" s="451" t="s">
        <v>514</v>
      </c>
      <c r="T6" s="223" t="s">
        <v>389</v>
      </c>
      <c r="U6" s="288"/>
      <c r="V6" s="511" t="str">
        <f>VLOOKUP(AD6,'出場一覧'!$A:$I,6)</f>
        <v>岡山　千穂</v>
      </c>
      <c r="W6" s="512" t="str">
        <f>VLOOKUP(AD6,'出場一覧'!$A:$I,7)</f>
        <v>①</v>
      </c>
      <c r="X6" s="512" t="s">
        <v>386</v>
      </c>
      <c r="Y6" s="511" t="str">
        <f>VLOOKUP(AD6,'出場一覧'!$A:$I,8)</f>
        <v>北信越</v>
      </c>
      <c r="Z6" s="504" t="s">
        <v>2</v>
      </c>
      <c r="AA6" s="511" t="str">
        <f>VLOOKUP(AD6,'出場一覧'!$A:$I,9)</f>
        <v>仁愛女子</v>
      </c>
      <c r="AB6" s="512" t="s">
        <v>437</v>
      </c>
      <c r="AC6" s="508">
        <v>26</v>
      </c>
      <c r="AD6" s="504">
        <v>26</v>
      </c>
      <c r="AF6" s="305"/>
      <c r="AI6" s="289"/>
      <c r="AJ6" s="27"/>
      <c r="AK6" s="14"/>
    </row>
    <row r="7" spans="1:37" ht="30" customHeight="1" thickBot="1" thickTop="1">
      <c r="A7" s="504"/>
      <c r="B7" s="508"/>
      <c r="C7" s="511"/>
      <c r="D7" s="512"/>
      <c r="E7" s="512"/>
      <c r="F7" s="508" t="e">
        <v>#N/A</v>
      </c>
      <c r="G7" s="504"/>
      <c r="H7" s="508"/>
      <c r="I7" s="504"/>
      <c r="J7" s="518" t="s">
        <v>390</v>
      </c>
      <c r="K7" s="441" t="s">
        <v>500</v>
      </c>
      <c r="L7" s="432">
        <v>75</v>
      </c>
      <c r="M7" s="222"/>
      <c r="N7" s="223"/>
      <c r="O7" s="223"/>
      <c r="P7" s="223"/>
      <c r="Q7" s="223"/>
      <c r="R7" s="429"/>
      <c r="S7" s="433">
        <v>61</v>
      </c>
      <c r="T7" s="443" t="s">
        <v>515</v>
      </c>
      <c r="U7" s="520" t="s">
        <v>391</v>
      </c>
      <c r="V7" s="511"/>
      <c r="W7" s="512"/>
      <c r="X7" s="512"/>
      <c r="Y7" s="511" t="e">
        <v>#N/A</v>
      </c>
      <c r="Z7" s="504"/>
      <c r="AA7" s="511"/>
      <c r="AB7" s="512"/>
      <c r="AC7" s="508"/>
      <c r="AD7" s="504"/>
      <c r="AF7" s="305"/>
      <c r="AI7" s="289"/>
      <c r="AJ7" s="27"/>
      <c r="AK7" s="14"/>
    </row>
    <row r="8" spans="1:37" ht="30" customHeight="1" thickBot="1" thickTop="1">
      <c r="A8" s="504">
        <v>3</v>
      </c>
      <c r="B8" s="508">
        <v>3</v>
      </c>
      <c r="C8" s="511" t="str">
        <f>VLOOKUP(A8,'出場一覧'!$A:$I,6)</f>
        <v>菊池　にいな</v>
      </c>
      <c r="D8" s="512" t="str">
        <f>VLOOKUP(A8,'出場一覧'!$A:$I,7)</f>
        <v>①</v>
      </c>
      <c r="E8" s="512" t="s">
        <v>386</v>
      </c>
      <c r="F8" s="508" t="str">
        <f>VLOOKUP(A8,'出場一覧'!$A:$I,8)</f>
        <v>北海道</v>
      </c>
      <c r="G8" s="504" t="s">
        <v>2</v>
      </c>
      <c r="H8" s="508" t="str">
        <f>VLOOKUP(A8,'出場一覧'!$A:$I,9)</f>
        <v>札幌光星</v>
      </c>
      <c r="I8" s="504" t="s">
        <v>438</v>
      </c>
      <c r="J8" s="519"/>
      <c r="K8" s="442">
        <v>63</v>
      </c>
      <c r="L8" s="223"/>
      <c r="M8" s="222"/>
      <c r="N8" s="223"/>
      <c r="O8" s="513" t="s">
        <v>504</v>
      </c>
      <c r="P8" s="513"/>
      <c r="Q8" s="223"/>
      <c r="R8" s="429"/>
      <c r="S8" s="223"/>
      <c r="T8" s="452">
        <v>63</v>
      </c>
      <c r="U8" s="519"/>
      <c r="V8" s="511" t="str">
        <f>VLOOKUP(AD8,'出場一覧'!$A:$I,6)</f>
        <v>元山　美優</v>
      </c>
      <c r="W8" s="512" t="str">
        <f>VLOOKUP(AD8,'出場一覧'!$A:$I,7)</f>
        <v>①</v>
      </c>
      <c r="X8" s="512" t="s">
        <v>386</v>
      </c>
      <c r="Y8" s="511" t="str">
        <f>VLOOKUP(AD8,'出場一覧'!$A:$I,8)</f>
        <v>九州</v>
      </c>
      <c r="Z8" s="504" t="s">
        <v>2</v>
      </c>
      <c r="AA8" s="511" t="str">
        <f>VLOOKUP(AD8,'出場一覧'!$A:$I,9)</f>
        <v>鳳凰</v>
      </c>
      <c r="AB8" s="512" t="s">
        <v>438</v>
      </c>
      <c r="AC8" s="508">
        <v>27</v>
      </c>
      <c r="AD8" s="504">
        <v>27</v>
      </c>
      <c r="AF8" s="305"/>
      <c r="AI8" s="289"/>
      <c r="AJ8" s="27"/>
      <c r="AK8" s="14"/>
    </row>
    <row r="9" spans="1:37" ht="30" customHeight="1" thickBot="1" thickTop="1">
      <c r="A9" s="504"/>
      <c r="B9" s="508"/>
      <c r="C9" s="511"/>
      <c r="D9" s="512"/>
      <c r="E9" s="512"/>
      <c r="F9" s="508" t="e">
        <v>#N/A</v>
      </c>
      <c r="G9" s="504"/>
      <c r="H9" s="508"/>
      <c r="I9" s="504"/>
      <c r="J9" s="223"/>
      <c r="K9" s="223"/>
      <c r="L9" s="516" t="s">
        <v>392</v>
      </c>
      <c r="M9" s="443" t="s">
        <v>501</v>
      </c>
      <c r="N9" s="223"/>
      <c r="O9" s="513" t="s">
        <v>505</v>
      </c>
      <c r="P9" s="513"/>
      <c r="Q9" s="223"/>
      <c r="R9" s="451" t="s">
        <v>514</v>
      </c>
      <c r="S9" s="513" t="s">
        <v>393</v>
      </c>
      <c r="T9" s="223"/>
      <c r="U9" s="223"/>
      <c r="V9" s="511"/>
      <c r="W9" s="512"/>
      <c r="X9" s="512"/>
      <c r="Y9" s="511" t="e">
        <v>#N/A</v>
      </c>
      <c r="Z9" s="504"/>
      <c r="AA9" s="511"/>
      <c r="AB9" s="512"/>
      <c r="AC9" s="508"/>
      <c r="AD9" s="504"/>
      <c r="AF9" s="305"/>
      <c r="AI9" s="289"/>
      <c r="AJ9" s="27"/>
      <c r="AK9" s="14"/>
    </row>
    <row r="10" spans="1:37" ht="30" customHeight="1" thickBot="1" thickTop="1">
      <c r="A10" s="504">
        <v>4</v>
      </c>
      <c r="B10" s="508">
        <v>4</v>
      </c>
      <c r="C10" s="511" t="str">
        <f>VLOOKUP(A10,'出場一覧'!$A:$I,6)</f>
        <v>松原　綾乃</v>
      </c>
      <c r="D10" s="512" t="str">
        <f>VLOOKUP(A10,'出場一覧'!$A:$I,7)</f>
        <v>①</v>
      </c>
      <c r="E10" s="512" t="s">
        <v>386</v>
      </c>
      <c r="F10" s="508" t="str">
        <f>VLOOKUP(A10,'出場一覧'!$A:$I,8)</f>
        <v>東北</v>
      </c>
      <c r="G10" s="504" t="s">
        <v>2</v>
      </c>
      <c r="H10" s="508" t="str">
        <f>VLOOKUP(A10,'出場一覧'!$A:$I,9)</f>
        <v>聖和学園</v>
      </c>
      <c r="I10" s="504" t="s">
        <v>439</v>
      </c>
      <c r="J10" s="427"/>
      <c r="K10" s="223"/>
      <c r="L10" s="513"/>
      <c r="M10" s="444">
        <v>61</v>
      </c>
      <c r="N10" s="222"/>
      <c r="O10" s="513">
        <v>86</v>
      </c>
      <c r="P10" s="513"/>
      <c r="Q10" s="223"/>
      <c r="R10" s="432">
        <v>60</v>
      </c>
      <c r="S10" s="517"/>
      <c r="T10" s="223"/>
      <c r="U10" s="288"/>
      <c r="V10" s="511" t="str">
        <f>VLOOKUP(AD10,'出場一覧'!$A:$I,6)</f>
        <v>板谷　有珠</v>
      </c>
      <c r="W10" s="512" t="str">
        <f>VLOOKUP(AD10,'出場一覧'!$A:$I,7)</f>
        <v>②</v>
      </c>
      <c r="X10" s="512" t="s">
        <v>386</v>
      </c>
      <c r="Y10" s="511" t="str">
        <f>VLOOKUP(AD10,'出場一覧'!$A:$I,8)</f>
        <v>北信越</v>
      </c>
      <c r="Z10" s="504" t="s">
        <v>2</v>
      </c>
      <c r="AA10" s="511" t="str">
        <f>VLOOKUP(AD10,'出場一覧'!$A:$I,9)</f>
        <v>北陸学院</v>
      </c>
      <c r="AB10" s="512" t="s">
        <v>438</v>
      </c>
      <c r="AC10" s="508">
        <v>28</v>
      </c>
      <c r="AD10" s="504">
        <v>28</v>
      </c>
      <c r="AF10" s="305"/>
      <c r="AI10" s="289"/>
      <c r="AJ10" s="27"/>
      <c r="AK10" s="14"/>
    </row>
    <row r="11" spans="1:37" ht="30" customHeight="1" thickBot="1" thickTop="1">
      <c r="A11" s="504"/>
      <c r="B11" s="508"/>
      <c r="C11" s="511"/>
      <c r="D11" s="512"/>
      <c r="E11" s="512"/>
      <c r="F11" s="508" t="e">
        <v>#N/A</v>
      </c>
      <c r="G11" s="504"/>
      <c r="H11" s="508"/>
      <c r="I11" s="504"/>
      <c r="J11" s="513" t="s">
        <v>394</v>
      </c>
      <c r="K11" s="431" t="s">
        <v>501</v>
      </c>
      <c r="L11" s="223"/>
      <c r="M11" s="445"/>
      <c r="N11" s="222"/>
      <c r="O11" s="429"/>
      <c r="P11" s="223"/>
      <c r="Q11" s="223"/>
      <c r="R11" s="222"/>
      <c r="S11" s="222"/>
      <c r="T11" s="436" t="s">
        <v>516</v>
      </c>
      <c r="U11" s="520" t="s">
        <v>395</v>
      </c>
      <c r="V11" s="511"/>
      <c r="W11" s="512"/>
      <c r="X11" s="512"/>
      <c r="Y11" s="511" t="e">
        <v>#N/A</v>
      </c>
      <c r="Z11" s="504"/>
      <c r="AA11" s="511"/>
      <c r="AB11" s="512"/>
      <c r="AC11" s="508"/>
      <c r="AD11" s="504"/>
      <c r="AF11" s="305"/>
      <c r="AI11" s="289"/>
      <c r="AJ11" s="27"/>
      <c r="AK11" s="14"/>
    </row>
    <row r="12" spans="1:37" ht="30" customHeight="1" thickBot="1" thickTop="1">
      <c r="A12" s="504">
        <v>5</v>
      </c>
      <c r="B12" s="508">
        <v>5</v>
      </c>
      <c r="C12" s="511" t="str">
        <f>VLOOKUP(A12,'出場一覧'!$A:$I,6)</f>
        <v>遠藤　由香莉</v>
      </c>
      <c r="D12" s="512" t="str">
        <f>VLOOKUP(A12,'出場一覧'!$A:$I,7)</f>
        <v>②</v>
      </c>
      <c r="E12" s="512" t="s">
        <v>386</v>
      </c>
      <c r="F12" s="508" t="str">
        <f>VLOOKUP(A12,'出場一覧'!$A:$I,8)</f>
        <v>東海</v>
      </c>
      <c r="G12" s="504" t="s">
        <v>2</v>
      </c>
      <c r="H12" s="508" t="str">
        <f>VLOOKUP(A12,'出場一覧'!$A:$I,9)</f>
        <v>日大三島</v>
      </c>
      <c r="I12" s="504" t="s">
        <v>437</v>
      </c>
      <c r="J12" s="514"/>
      <c r="K12" s="432">
        <v>61</v>
      </c>
      <c r="L12" s="431" t="s">
        <v>501</v>
      </c>
      <c r="M12" s="445"/>
      <c r="N12" s="222"/>
      <c r="O12" s="447"/>
      <c r="P12" s="292"/>
      <c r="Q12" s="223"/>
      <c r="R12" s="222"/>
      <c r="S12" s="443" t="s">
        <v>517</v>
      </c>
      <c r="T12" s="453">
        <v>75</v>
      </c>
      <c r="U12" s="519"/>
      <c r="V12" s="511" t="str">
        <f>VLOOKUP(AD12,'出場一覧'!$A:$I,6)</f>
        <v>鈴木　優</v>
      </c>
      <c r="W12" s="512" t="str">
        <f>VLOOKUP(AD12,'出場一覧'!$A:$I,7)</f>
        <v>②</v>
      </c>
      <c r="X12" s="512" t="s">
        <v>386</v>
      </c>
      <c r="Y12" s="511" t="str">
        <f>VLOOKUP(AD12,'出場一覧'!$A:$I,8)</f>
        <v>東京</v>
      </c>
      <c r="Z12" s="504" t="s">
        <v>2</v>
      </c>
      <c r="AA12" s="511" t="str">
        <f>VLOOKUP(AD12,'出場一覧'!$A:$I,9)</f>
        <v>大成</v>
      </c>
      <c r="AB12" s="512" t="s">
        <v>438</v>
      </c>
      <c r="AC12" s="508">
        <v>29</v>
      </c>
      <c r="AD12" s="504">
        <v>29</v>
      </c>
      <c r="AF12" s="305"/>
      <c r="AI12" s="289"/>
      <c r="AJ12" s="27"/>
      <c r="AK12" s="14"/>
    </row>
    <row r="13" spans="1:37" ht="30" customHeight="1" thickTop="1">
      <c r="A13" s="504"/>
      <c r="B13" s="508"/>
      <c r="C13" s="511"/>
      <c r="D13" s="512"/>
      <c r="E13" s="512"/>
      <c r="F13" s="508" t="e">
        <v>#N/A</v>
      </c>
      <c r="G13" s="504"/>
      <c r="H13" s="508"/>
      <c r="I13" s="504"/>
      <c r="J13" s="223"/>
      <c r="K13" s="223" t="s">
        <v>396</v>
      </c>
      <c r="L13" s="432">
        <v>60</v>
      </c>
      <c r="M13" s="223"/>
      <c r="N13" s="222"/>
      <c r="O13" s="447"/>
      <c r="P13" s="292"/>
      <c r="Q13" s="223"/>
      <c r="R13" s="222"/>
      <c r="S13" s="433">
        <v>63</v>
      </c>
      <c r="T13" s="445" t="s">
        <v>397</v>
      </c>
      <c r="U13" s="223"/>
      <c r="V13" s="511"/>
      <c r="W13" s="512"/>
      <c r="X13" s="512"/>
      <c r="Y13" s="511" t="e">
        <v>#N/A</v>
      </c>
      <c r="Z13" s="504"/>
      <c r="AA13" s="511"/>
      <c r="AB13" s="512"/>
      <c r="AC13" s="508"/>
      <c r="AD13" s="504"/>
      <c r="AF13" s="305"/>
      <c r="AI13" s="289"/>
      <c r="AJ13" s="27"/>
      <c r="AK13" s="14"/>
    </row>
    <row r="14" spans="1:37" ht="30" customHeight="1" thickBot="1">
      <c r="A14" s="504">
        <v>6</v>
      </c>
      <c r="B14" s="508">
        <v>6</v>
      </c>
      <c r="C14" s="506" t="str">
        <f>VLOOKUP(A14,'出場一覧'!$A:$I,6)</f>
        <v>久保　友莉佳</v>
      </c>
      <c r="D14" s="507" t="str">
        <f>VLOOKUP(A14,'出場一覧'!$A:$I,7)</f>
        <v>①</v>
      </c>
      <c r="E14" s="507" t="s">
        <v>386</v>
      </c>
      <c r="F14" s="509" t="str">
        <f>VLOOKUP(A14,'出場一覧'!$A:$I,8)</f>
        <v>北信越</v>
      </c>
      <c r="G14" s="504" t="s">
        <v>2</v>
      </c>
      <c r="H14" s="509" t="str">
        <f>VLOOKUP(A14,'出場一覧'!$A:$I,9)</f>
        <v>金沢</v>
      </c>
      <c r="I14" s="510" t="s">
        <v>437</v>
      </c>
      <c r="J14" s="288"/>
      <c r="K14" s="288"/>
      <c r="L14" s="222"/>
      <c r="M14" s="223"/>
      <c r="N14" s="222"/>
      <c r="O14" s="429"/>
      <c r="P14" s="223"/>
      <c r="Q14" s="223"/>
      <c r="R14" s="222"/>
      <c r="S14" s="223"/>
      <c r="T14" s="430"/>
      <c r="U14" s="427"/>
      <c r="V14" s="506" t="str">
        <f>VLOOKUP(AD14,'出場一覧'!$A:$I,6)</f>
        <v>中村　天音</v>
      </c>
      <c r="W14" s="507" t="str">
        <f>VLOOKUP(AD14,'出場一覧'!$A:$I,7)</f>
        <v>②</v>
      </c>
      <c r="X14" s="507" t="s">
        <v>386</v>
      </c>
      <c r="Y14" s="506" t="str">
        <f>VLOOKUP(AD14,'出場一覧'!$A:$I,8)</f>
        <v>近畿</v>
      </c>
      <c r="Z14" s="504" t="s">
        <v>2</v>
      </c>
      <c r="AA14" s="506" t="str">
        <f>VLOOKUP(AD14,'出場一覧'!$A:$I,9)</f>
        <v>奈良育英</v>
      </c>
      <c r="AB14" s="507" t="s">
        <v>440</v>
      </c>
      <c r="AC14" s="508">
        <v>30</v>
      </c>
      <c r="AD14" s="504">
        <v>30</v>
      </c>
      <c r="AF14" s="305"/>
      <c r="AI14" s="289"/>
      <c r="AJ14" s="27"/>
      <c r="AK14" s="14"/>
    </row>
    <row r="15" spans="1:37" ht="30" customHeight="1" thickBot="1" thickTop="1">
      <c r="A15" s="504"/>
      <c r="B15" s="508"/>
      <c r="C15" s="506"/>
      <c r="D15" s="507"/>
      <c r="E15" s="507"/>
      <c r="F15" s="509" t="e">
        <v>#N/A</v>
      </c>
      <c r="G15" s="504"/>
      <c r="H15" s="509"/>
      <c r="I15" s="510"/>
      <c r="J15" s="223"/>
      <c r="K15" s="223"/>
      <c r="L15" s="223"/>
      <c r="M15" s="516" t="s">
        <v>398</v>
      </c>
      <c r="N15" s="443" t="s">
        <v>504</v>
      </c>
      <c r="O15" s="429"/>
      <c r="P15" s="223"/>
      <c r="Q15" s="436" t="s">
        <v>518</v>
      </c>
      <c r="R15" s="517" t="s">
        <v>399</v>
      </c>
      <c r="S15" s="223"/>
      <c r="T15" s="223"/>
      <c r="U15" s="223"/>
      <c r="V15" s="506"/>
      <c r="W15" s="507"/>
      <c r="X15" s="507"/>
      <c r="Y15" s="506" t="e">
        <v>#N/A</v>
      </c>
      <c r="Z15" s="504"/>
      <c r="AA15" s="506"/>
      <c r="AB15" s="507"/>
      <c r="AC15" s="508"/>
      <c r="AD15" s="504"/>
      <c r="AF15" s="305"/>
      <c r="AI15" s="289"/>
      <c r="AJ15" s="27"/>
      <c r="AK15" s="14"/>
    </row>
    <row r="16" spans="1:37" ht="30" customHeight="1" thickBot="1" thickTop="1">
      <c r="A16" s="504">
        <v>7</v>
      </c>
      <c r="B16" s="508">
        <v>7</v>
      </c>
      <c r="C16" s="506" t="str">
        <f>VLOOKUP(A16,'出場一覧'!$A:$I,6)</f>
        <v>酒井　凜</v>
      </c>
      <c r="D16" s="507" t="str">
        <f>VLOOKUP(A16,'出場一覧'!$A:$I,7)</f>
        <v>②</v>
      </c>
      <c r="E16" s="507" t="s">
        <v>386</v>
      </c>
      <c r="F16" s="509" t="str">
        <f>VLOOKUP(A16,'出場一覧'!$A:$I,8)</f>
        <v>中国</v>
      </c>
      <c r="G16" s="504" t="s">
        <v>2</v>
      </c>
      <c r="H16" s="509" t="str">
        <f>VLOOKUP(A16,'出場一覧'!$A:$I,9)</f>
        <v>広陵</v>
      </c>
      <c r="I16" s="510" t="s">
        <v>438</v>
      </c>
      <c r="J16" s="427"/>
      <c r="K16" s="427"/>
      <c r="L16" s="223"/>
      <c r="M16" s="513"/>
      <c r="N16" s="444">
        <v>64</v>
      </c>
      <c r="O16" s="448"/>
      <c r="P16" s="223"/>
      <c r="Q16" s="454">
        <v>64</v>
      </c>
      <c r="R16" s="513"/>
      <c r="S16" s="223"/>
      <c r="T16" s="288"/>
      <c r="U16" s="288"/>
      <c r="V16" s="506" t="str">
        <f>VLOOKUP(AD16,'出場一覧'!$A:$I,6)</f>
        <v>渡邊　早和子</v>
      </c>
      <c r="W16" s="507" t="str">
        <f>VLOOKUP(AD16,'出場一覧'!$A:$I,7)</f>
        <v>②</v>
      </c>
      <c r="X16" s="507" t="s">
        <v>386</v>
      </c>
      <c r="Y16" s="506" t="str">
        <f>VLOOKUP(AD16,'出場一覧'!$A:$I,8)</f>
        <v>四国</v>
      </c>
      <c r="Z16" s="504" t="s">
        <v>2</v>
      </c>
      <c r="AA16" s="506" t="str">
        <f>VLOOKUP(AD16,'出場一覧'!$A:$I,9)</f>
        <v>新田</v>
      </c>
      <c r="AB16" s="507" t="s">
        <v>438</v>
      </c>
      <c r="AC16" s="508">
        <v>31</v>
      </c>
      <c r="AD16" s="504">
        <v>31</v>
      </c>
      <c r="AF16" s="305"/>
      <c r="AI16" s="289"/>
      <c r="AJ16" s="27"/>
      <c r="AK16" s="14"/>
    </row>
    <row r="17" spans="1:37" ht="30" customHeight="1" thickTop="1">
      <c r="A17" s="504"/>
      <c r="B17" s="508"/>
      <c r="C17" s="506"/>
      <c r="D17" s="507"/>
      <c r="E17" s="507"/>
      <c r="F17" s="509" t="e">
        <v>#N/A</v>
      </c>
      <c r="G17" s="504"/>
      <c r="H17" s="509"/>
      <c r="I17" s="510"/>
      <c r="J17" s="223"/>
      <c r="K17" s="223"/>
      <c r="L17" s="445"/>
      <c r="M17" s="223"/>
      <c r="N17" s="445"/>
      <c r="O17" s="448"/>
      <c r="P17" s="223"/>
      <c r="Q17" s="455"/>
      <c r="R17" s="223"/>
      <c r="S17" s="223"/>
      <c r="T17" s="290"/>
      <c r="U17" s="223"/>
      <c r="V17" s="506"/>
      <c r="W17" s="507"/>
      <c r="X17" s="507"/>
      <c r="Y17" s="506" t="e">
        <v>#N/A</v>
      </c>
      <c r="Z17" s="504"/>
      <c r="AA17" s="506"/>
      <c r="AB17" s="507"/>
      <c r="AC17" s="508"/>
      <c r="AD17" s="504"/>
      <c r="AF17" s="305"/>
      <c r="AI17" s="289"/>
      <c r="AJ17" s="27"/>
      <c r="AK17" s="14"/>
    </row>
    <row r="18" spans="1:37" ht="30" customHeight="1" thickBot="1">
      <c r="A18" s="504">
        <v>8</v>
      </c>
      <c r="B18" s="508">
        <v>8</v>
      </c>
      <c r="C18" s="511" t="str">
        <f>VLOOKUP(A18,'出場一覧'!$A:$I,6)</f>
        <v>高橋　悠</v>
      </c>
      <c r="D18" s="512" t="str">
        <f>VLOOKUP(A18,'出場一覧'!$A:$I,7)</f>
        <v>②</v>
      </c>
      <c r="E18" s="512" t="s">
        <v>386</v>
      </c>
      <c r="F18" s="508" t="str">
        <f>VLOOKUP(A18,'出場一覧'!$A:$I,8)</f>
        <v>東京</v>
      </c>
      <c r="G18" s="504" t="s">
        <v>2</v>
      </c>
      <c r="H18" s="508" t="str">
        <f>VLOOKUP(A18,'出場一覧'!$A:$I,9)</f>
        <v>大成</v>
      </c>
      <c r="I18" s="504" t="s">
        <v>438</v>
      </c>
      <c r="J18" s="427"/>
      <c r="K18" s="223" t="s">
        <v>400</v>
      </c>
      <c r="L18" s="431" t="s">
        <v>504</v>
      </c>
      <c r="M18" s="223"/>
      <c r="N18" s="445"/>
      <c r="O18" s="448"/>
      <c r="P18" s="223"/>
      <c r="Q18" s="455"/>
      <c r="R18" s="223"/>
      <c r="S18" s="436" t="s">
        <v>499</v>
      </c>
      <c r="T18" s="222" t="s">
        <v>401</v>
      </c>
      <c r="U18" s="288"/>
      <c r="V18" s="511" t="str">
        <f>VLOOKUP(AD18,'出場一覧'!$A:$I,6)</f>
        <v>淺野　汐香</v>
      </c>
      <c r="W18" s="512" t="str">
        <f>VLOOKUP(AD18,'出場一覧'!$A:$I,7)</f>
        <v>②</v>
      </c>
      <c r="X18" s="512" t="s">
        <v>386</v>
      </c>
      <c r="Y18" s="511" t="str">
        <f>VLOOKUP(AD18,'出場一覧'!$A:$I,8)</f>
        <v>東海</v>
      </c>
      <c r="Z18" s="504" t="s">
        <v>2</v>
      </c>
      <c r="AA18" s="511" t="str">
        <f>VLOOKUP(AD18,'出場一覧'!$A:$I,9)</f>
        <v>愛知啓成</v>
      </c>
      <c r="AB18" s="512" t="s">
        <v>438</v>
      </c>
      <c r="AC18" s="508">
        <v>32</v>
      </c>
      <c r="AD18" s="504">
        <v>32</v>
      </c>
      <c r="AF18" s="305"/>
      <c r="AI18" s="289"/>
      <c r="AJ18" s="27"/>
      <c r="AK18" s="14"/>
    </row>
    <row r="19" spans="1:37" ht="30" customHeight="1" thickBot="1" thickTop="1">
      <c r="A19" s="504"/>
      <c r="B19" s="508"/>
      <c r="C19" s="511"/>
      <c r="D19" s="512"/>
      <c r="E19" s="512"/>
      <c r="F19" s="508" t="e">
        <v>#N/A</v>
      </c>
      <c r="G19" s="504"/>
      <c r="H19" s="508"/>
      <c r="I19" s="504"/>
      <c r="J19" s="513" t="s">
        <v>402</v>
      </c>
      <c r="K19" s="446" t="s">
        <v>502</v>
      </c>
      <c r="L19" s="432">
        <v>62</v>
      </c>
      <c r="M19" s="445"/>
      <c r="N19" s="445"/>
      <c r="O19" s="448"/>
      <c r="P19" s="223"/>
      <c r="Q19" s="455"/>
      <c r="R19" s="223"/>
      <c r="S19" s="453">
        <v>64</v>
      </c>
      <c r="T19" s="436" t="s">
        <v>499</v>
      </c>
      <c r="U19" s="520" t="s">
        <v>403</v>
      </c>
      <c r="V19" s="511"/>
      <c r="W19" s="512"/>
      <c r="X19" s="512"/>
      <c r="Y19" s="511" t="e">
        <v>#N/A</v>
      </c>
      <c r="Z19" s="504"/>
      <c r="AA19" s="511"/>
      <c r="AB19" s="512"/>
      <c r="AC19" s="508"/>
      <c r="AD19" s="504"/>
      <c r="AF19" s="305"/>
      <c r="AI19" s="289"/>
      <c r="AJ19" s="27"/>
      <c r="AK19" s="14"/>
    </row>
    <row r="20" spans="1:37" ht="30" customHeight="1" thickBot="1" thickTop="1">
      <c r="A20" s="504">
        <v>9</v>
      </c>
      <c r="B20" s="508">
        <v>9</v>
      </c>
      <c r="C20" s="511" t="str">
        <f>VLOOKUP(A20,'出場一覧'!$A:$I,6)</f>
        <v>濱永　花季</v>
      </c>
      <c r="D20" s="512" t="str">
        <f>VLOOKUP(A20,'出場一覧'!$A:$I,7)</f>
        <v>①</v>
      </c>
      <c r="E20" s="512" t="s">
        <v>386</v>
      </c>
      <c r="F20" s="508" t="str">
        <f>VLOOKUP(A20,'出場一覧'!$A:$I,8)</f>
        <v>四国</v>
      </c>
      <c r="G20" s="504" t="s">
        <v>2</v>
      </c>
      <c r="H20" s="508" t="str">
        <f>VLOOKUP(A20,'出場一覧'!$A:$I,9)</f>
        <v>新田</v>
      </c>
      <c r="I20" s="504" t="s">
        <v>441</v>
      </c>
      <c r="J20" s="514"/>
      <c r="K20" s="432" t="s">
        <v>503</v>
      </c>
      <c r="L20" s="223"/>
      <c r="M20" s="445"/>
      <c r="N20" s="445"/>
      <c r="O20" s="448"/>
      <c r="P20" s="223"/>
      <c r="Q20" s="455"/>
      <c r="R20" s="223"/>
      <c r="S20" s="222"/>
      <c r="T20" s="452">
        <v>64</v>
      </c>
      <c r="U20" s="519"/>
      <c r="V20" s="511" t="str">
        <f>VLOOKUP(AD20,'出場一覧'!$A:$I,6)</f>
        <v>大河原　悠</v>
      </c>
      <c r="W20" s="512" t="str">
        <f>VLOOKUP(AD20,'出場一覧'!$A:$I,7)</f>
        <v>②</v>
      </c>
      <c r="X20" s="512" t="s">
        <v>386</v>
      </c>
      <c r="Y20" s="511" t="str">
        <f>VLOOKUP(AD20,'出場一覧'!$A:$I,8)</f>
        <v>北関東</v>
      </c>
      <c r="Z20" s="504" t="s">
        <v>2</v>
      </c>
      <c r="AA20" s="511" t="str">
        <f>VLOOKUP(AD20,'出場一覧'!$A:$I,9)</f>
        <v>秀明英光</v>
      </c>
      <c r="AB20" s="512" t="s">
        <v>441</v>
      </c>
      <c r="AC20" s="508">
        <v>33</v>
      </c>
      <c r="AD20" s="504">
        <v>33</v>
      </c>
      <c r="AF20" s="305"/>
      <c r="AI20" s="289"/>
      <c r="AJ20" s="27"/>
      <c r="AK20" s="14"/>
    </row>
    <row r="21" spans="1:37" ht="30" customHeight="1" thickBot="1" thickTop="1">
      <c r="A21" s="504"/>
      <c r="B21" s="508"/>
      <c r="C21" s="511"/>
      <c r="D21" s="512"/>
      <c r="E21" s="512"/>
      <c r="F21" s="508" t="e">
        <v>#N/A</v>
      </c>
      <c r="G21" s="504"/>
      <c r="H21" s="508"/>
      <c r="I21" s="504"/>
      <c r="J21" s="223"/>
      <c r="K21" s="223"/>
      <c r="L21" s="513" t="s">
        <v>404</v>
      </c>
      <c r="M21" s="431" t="s">
        <v>504</v>
      </c>
      <c r="N21" s="445"/>
      <c r="O21" s="448"/>
      <c r="P21" s="223"/>
      <c r="Q21" s="455"/>
      <c r="R21" s="436" t="s">
        <v>518</v>
      </c>
      <c r="S21" s="517" t="s">
        <v>405</v>
      </c>
      <c r="T21" s="223"/>
      <c r="U21" s="223"/>
      <c r="V21" s="511"/>
      <c r="W21" s="512"/>
      <c r="X21" s="512"/>
      <c r="Y21" s="511" t="e">
        <v>#N/A</v>
      </c>
      <c r="Z21" s="504"/>
      <c r="AA21" s="511"/>
      <c r="AB21" s="512"/>
      <c r="AC21" s="508"/>
      <c r="AD21" s="504"/>
      <c r="AF21" s="305"/>
      <c r="AI21" s="289"/>
      <c r="AJ21" s="27"/>
      <c r="AK21" s="14"/>
    </row>
    <row r="22" spans="1:37" ht="30" customHeight="1" thickBot="1" thickTop="1">
      <c r="A22" s="504">
        <v>10</v>
      </c>
      <c r="B22" s="508">
        <v>10</v>
      </c>
      <c r="C22" s="511" t="str">
        <f>VLOOKUP(A22,'出場一覧'!$A:$I,6)</f>
        <v>佐藤　成美</v>
      </c>
      <c r="D22" s="512" t="str">
        <f>VLOOKUP(A22,'出場一覧'!$A:$I,7)</f>
        <v>②</v>
      </c>
      <c r="E22" s="512" t="s">
        <v>386</v>
      </c>
      <c r="F22" s="508" t="str">
        <f>VLOOKUP(A22,'出場一覧'!$A:$I,8)</f>
        <v>北関東</v>
      </c>
      <c r="G22" s="504" t="s">
        <v>2</v>
      </c>
      <c r="H22" s="508" t="str">
        <f>VLOOKUP(A22,'出場一覧'!$A:$I,9)</f>
        <v>作新学院</v>
      </c>
      <c r="I22" s="504" t="s">
        <v>438</v>
      </c>
      <c r="J22" s="427"/>
      <c r="K22" s="223"/>
      <c r="L22" s="516"/>
      <c r="M22" s="432">
        <v>61</v>
      </c>
      <c r="N22" s="223"/>
      <c r="O22" s="448"/>
      <c r="P22" s="223"/>
      <c r="Q22" s="222"/>
      <c r="R22" s="456">
        <v>63</v>
      </c>
      <c r="S22" s="513"/>
      <c r="T22" s="223"/>
      <c r="U22" s="427"/>
      <c r="V22" s="511" t="str">
        <f>VLOOKUP(AD22,'出場一覧'!$A:$I,6)</f>
        <v>大川　美佐</v>
      </c>
      <c r="W22" s="512" t="str">
        <f>VLOOKUP(AD22,'出場一覧'!$A:$I,7)</f>
        <v>①</v>
      </c>
      <c r="X22" s="512" t="s">
        <v>386</v>
      </c>
      <c r="Y22" s="511" t="str">
        <f>VLOOKUP(AD22,'出場一覧'!$A:$I,8)</f>
        <v>南関東</v>
      </c>
      <c r="Z22" s="504" t="s">
        <v>2</v>
      </c>
      <c r="AA22" s="511" t="str">
        <f>VLOOKUP(AD22,'出場一覧'!$A:$I,9)</f>
        <v>法政二</v>
      </c>
      <c r="AB22" s="512" t="s">
        <v>438</v>
      </c>
      <c r="AC22" s="508">
        <v>34</v>
      </c>
      <c r="AD22" s="504">
        <v>34</v>
      </c>
      <c r="AF22" s="305"/>
      <c r="AI22" s="289"/>
      <c r="AJ22" s="27"/>
      <c r="AK22" s="14"/>
    </row>
    <row r="23" spans="1:37" ht="30" customHeight="1" thickBot="1" thickTop="1">
      <c r="A23" s="504"/>
      <c r="B23" s="508"/>
      <c r="C23" s="511"/>
      <c r="D23" s="512"/>
      <c r="E23" s="512"/>
      <c r="F23" s="508" t="e">
        <v>#N/A</v>
      </c>
      <c r="G23" s="504"/>
      <c r="H23" s="508"/>
      <c r="I23" s="504"/>
      <c r="J23" s="513" t="s">
        <v>406</v>
      </c>
      <c r="K23" s="431" t="s">
        <v>506</v>
      </c>
      <c r="L23" s="223"/>
      <c r="M23" s="222"/>
      <c r="N23" s="223"/>
      <c r="O23" s="448"/>
      <c r="P23" s="223"/>
      <c r="Q23" s="222"/>
      <c r="R23" s="429"/>
      <c r="S23" s="223"/>
      <c r="T23" s="451" t="s">
        <v>518</v>
      </c>
      <c r="U23" s="513" t="s">
        <v>407</v>
      </c>
      <c r="V23" s="511"/>
      <c r="W23" s="512"/>
      <c r="X23" s="512"/>
      <c r="Y23" s="511" t="e">
        <v>#N/A</v>
      </c>
      <c r="Z23" s="504"/>
      <c r="AA23" s="511"/>
      <c r="AB23" s="512"/>
      <c r="AC23" s="508"/>
      <c r="AD23" s="504"/>
      <c r="AF23" s="305"/>
      <c r="AI23" s="289"/>
      <c r="AJ23" s="27"/>
      <c r="AK23" s="14"/>
    </row>
    <row r="24" spans="1:37" ht="30" customHeight="1" thickBot="1" thickTop="1">
      <c r="A24" s="504">
        <v>11</v>
      </c>
      <c r="B24" s="508">
        <v>11</v>
      </c>
      <c r="C24" s="511" t="str">
        <f>VLOOKUP(A24,'出場一覧'!$A:$I,6)</f>
        <v>加田　明日香</v>
      </c>
      <c r="D24" s="512" t="str">
        <f>VLOOKUP(A24,'出場一覧'!$A:$I,7)</f>
        <v>①</v>
      </c>
      <c r="E24" s="512" t="s">
        <v>386</v>
      </c>
      <c r="F24" s="508" t="str">
        <f>VLOOKUP(A24,'出場一覧'!$A:$I,8)</f>
        <v>近畿</v>
      </c>
      <c r="G24" s="504" t="s">
        <v>2</v>
      </c>
      <c r="H24" s="508" t="str">
        <f>VLOOKUP(A24,'出場一覧'!$A:$I,9)</f>
        <v>城南学園</v>
      </c>
      <c r="I24" s="504" t="s">
        <v>442</v>
      </c>
      <c r="J24" s="514"/>
      <c r="K24" s="432">
        <v>63</v>
      </c>
      <c r="L24" s="441" t="s">
        <v>507</v>
      </c>
      <c r="M24" s="222"/>
      <c r="N24" s="223"/>
      <c r="O24" s="448"/>
      <c r="P24" s="223"/>
      <c r="Q24" s="222"/>
      <c r="R24" s="429"/>
      <c r="S24" s="451" t="s">
        <v>518</v>
      </c>
      <c r="T24" s="433">
        <v>63</v>
      </c>
      <c r="U24" s="515"/>
      <c r="V24" s="511" t="str">
        <f>VLOOKUP(AD24,'出場一覧'!$A:$I,6)</f>
        <v>伊藤　楓</v>
      </c>
      <c r="W24" s="512" t="str">
        <f>VLOOKUP(AD24,'出場一覧'!$A:$I,7)</f>
        <v>①</v>
      </c>
      <c r="X24" s="512" t="s">
        <v>386</v>
      </c>
      <c r="Y24" s="511" t="str">
        <f>VLOOKUP(AD24,'出場一覧'!$A:$I,8)</f>
        <v>東北</v>
      </c>
      <c r="Z24" s="504" t="s">
        <v>2</v>
      </c>
      <c r="AA24" s="511" t="str">
        <f>VLOOKUP(AD24,'出場一覧'!$A:$I,9)</f>
        <v>聖霊女短付</v>
      </c>
      <c r="AB24" s="512" t="s">
        <v>441</v>
      </c>
      <c r="AC24" s="508">
        <v>35</v>
      </c>
      <c r="AD24" s="504">
        <v>35</v>
      </c>
      <c r="AF24" s="305"/>
      <c r="AI24" s="289"/>
      <c r="AJ24" s="27"/>
      <c r="AK24" s="14"/>
    </row>
    <row r="25" spans="1:37" ht="30" customHeight="1" thickTop="1">
      <c r="A25" s="504"/>
      <c r="B25" s="508"/>
      <c r="C25" s="511"/>
      <c r="D25" s="512"/>
      <c r="E25" s="512"/>
      <c r="F25" s="508" t="e">
        <v>#N/A</v>
      </c>
      <c r="G25" s="504"/>
      <c r="H25" s="508"/>
      <c r="I25" s="504"/>
      <c r="J25" s="223"/>
      <c r="K25" s="223" t="s">
        <v>408</v>
      </c>
      <c r="L25" s="442">
        <v>75</v>
      </c>
      <c r="M25" s="223"/>
      <c r="N25" s="223"/>
      <c r="O25" s="448"/>
      <c r="P25" s="223"/>
      <c r="Q25" s="222"/>
      <c r="R25" s="223"/>
      <c r="S25" s="433">
        <v>61</v>
      </c>
      <c r="T25" s="222" t="s">
        <v>409</v>
      </c>
      <c r="U25" s="223"/>
      <c r="V25" s="511"/>
      <c r="W25" s="512"/>
      <c r="X25" s="512"/>
      <c r="Y25" s="511" t="e">
        <v>#N/A</v>
      </c>
      <c r="Z25" s="504"/>
      <c r="AA25" s="511"/>
      <c r="AB25" s="512"/>
      <c r="AC25" s="508"/>
      <c r="AD25" s="504"/>
      <c r="AF25" s="305"/>
      <c r="AI25" s="289"/>
      <c r="AJ25" s="27"/>
      <c r="AK25" s="14"/>
    </row>
    <row r="26" spans="1:37" ht="30" customHeight="1" thickBot="1">
      <c r="A26" s="504">
        <v>12</v>
      </c>
      <c r="B26" s="508">
        <v>12</v>
      </c>
      <c r="C26" s="506" t="str">
        <f>VLOOKUP(A26,'出場一覧'!$A:$I,6)</f>
        <v>谷井　涼香</v>
      </c>
      <c r="D26" s="507" t="str">
        <f>VLOOKUP(A26,'出場一覧'!$A:$I,7)</f>
        <v>②</v>
      </c>
      <c r="E26" s="507" t="s">
        <v>386</v>
      </c>
      <c r="F26" s="509" t="str">
        <f>VLOOKUP(A26,'出場一覧'!$A:$I,8)</f>
        <v>北信越</v>
      </c>
      <c r="G26" s="504" t="s">
        <v>2</v>
      </c>
      <c r="H26" s="509" t="str">
        <f>VLOOKUP(A26,'出場一覧'!$A:$I,9)</f>
        <v>富山国大付</v>
      </c>
      <c r="I26" s="510" t="s">
        <v>443</v>
      </c>
      <c r="J26" s="427"/>
      <c r="K26" s="427"/>
      <c r="L26" s="445"/>
      <c r="M26" s="223"/>
      <c r="N26" s="223"/>
      <c r="O26" s="448"/>
      <c r="P26" s="223"/>
      <c r="Q26" s="222"/>
      <c r="R26" s="223"/>
      <c r="S26" s="223"/>
      <c r="T26" s="291"/>
      <c r="U26" s="288"/>
      <c r="V26" s="506" t="str">
        <f>VLOOKUP(AD26,'出場一覧'!$A:$I,6)</f>
        <v>清水　柚華</v>
      </c>
      <c r="W26" s="507" t="str">
        <f>VLOOKUP(AD26,'出場一覧'!$A:$I,7)</f>
        <v>②</v>
      </c>
      <c r="X26" s="507" t="s">
        <v>386</v>
      </c>
      <c r="Y26" s="506" t="str">
        <f>VLOOKUP(AD26,'出場一覧'!$A:$I,8)</f>
        <v>近畿</v>
      </c>
      <c r="Z26" s="504" t="s">
        <v>2</v>
      </c>
      <c r="AA26" s="506" t="str">
        <f>VLOOKUP(AD26,'出場一覧'!$A:$I,9)</f>
        <v>京都外大西</v>
      </c>
      <c r="AB26" s="507" t="s">
        <v>443</v>
      </c>
      <c r="AC26" s="508">
        <v>36</v>
      </c>
      <c r="AD26" s="504">
        <v>36</v>
      </c>
      <c r="AF26" s="305"/>
      <c r="AI26" s="289"/>
      <c r="AJ26" s="27"/>
      <c r="AK26" s="14"/>
    </row>
    <row r="27" spans="1:37" ht="30" customHeight="1" thickBot="1" thickTop="1">
      <c r="A27" s="504"/>
      <c r="B27" s="508"/>
      <c r="C27" s="506"/>
      <c r="D27" s="507"/>
      <c r="E27" s="507"/>
      <c r="F27" s="509" t="e">
        <v>#N/A</v>
      </c>
      <c r="G27" s="504"/>
      <c r="H27" s="509"/>
      <c r="I27" s="510"/>
      <c r="J27" s="223"/>
      <c r="K27" s="223"/>
      <c r="L27" s="223"/>
      <c r="M27" s="223"/>
      <c r="N27" s="434" t="s">
        <v>504</v>
      </c>
      <c r="O27" s="449"/>
      <c r="P27" s="288"/>
      <c r="Q27" s="435" t="s">
        <v>527</v>
      </c>
      <c r="R27" s="223"/>
      <c r="S27" s="223"/>
      <c r="T27" s="223"/>
      <c r="U27" s="223"/>
      <c r="V27" s="506"/>
      <c r="W27" s="507"/>
      <c r="X27" s="507"/>
      <c r="Y27" s="506" t="e">
        <v>#N/A</v>
      </c>
      <c r="Z27" s="504"/>
      <c r="AA27" s="506"/>
      <c r="AB27" s="507"/>
      <c r="AC27" s="508"/>
      <c r="AD27" s="504"/>
      <c r="AF27" s="305"/>
      <c r="AI27" s="289"/>
      <c r="AJ27" s="27"/>
      <c r="AK27" s="14"/>
    </row>
    <row r="28" spans="1:37" ht="30" customHeight="1" thickBot="1" thickTop="1">
      <c r="A28" s="504">
        <v>13</v>
      </c>
      <c r="B28" s="508">
        <v>13</v>
      </c>
      <c r="C28" s="506" t="str">
        <f>VLOOKUP(A28,'出場一覧'!$A:$I,6)</f>
        <v>川岸　七菜</v>
      </c>
      <c r="D28" s="507" t="str">
        <f>VLOOKUP(A28,'出場一覧'!$A:$I,7)</f>
        <v>②</v>
      </c>
      <c r="E28" s="507" t="s">
        <v>386</v>
      </c>
      <c r="F28" s="509" t="str">
        <f>VLOOKUP(A28,'出場一覧'!$A:$I,8)</f>
        <v>南関東</v>
      </c>
      <c r="G28" s="504" t="s">
        <v>2</v>
      </c>
      <c r="H28" s="509" t="str">
        <f>VLOOKUP(A28,'出場一覧'!$A:$I,9)</f>
        <v>法政二</v>
      </c>
      <c r="I28" s="510" t="s">
        <v>444</v>
      </c>
      <c r="J28" s="427"/>
      <c r="K28" s="427"/>
      <c r="L28" s="223"/>
      <c r="M28" s="223"/>
      <c r="N28" s="433">
        <v>60</v>
      </c>
      <c r="O28" s="222"/>
      <c r="P28" s="223"/>
      <c r="Q28" s="444">
        <v>63</v>
      </c>
      <c r="R28" s="223"/>
      <c r="S28" s="223"/>
      <c r="T28" s="427"/>
      <c r="U28" s="427"/>
      <c r="V28" s="506" t="str">
        <f>VLOOKUP(AD28,'出場一覧'!$A:$I,6)</f>
        <v>西田　賀杏央</v>
      </c>
      <c r="W28" s="507" t="str">
        <f>VLOOKUP(AD28,'出場一覧'!$A:$I,7)</f>
        <v>②</v>
      </c>
      <c r="X28" s="507" t="s">
        <v>386</v>
      </c>
      <c r="Y28" s="506" t="str">
        <f>VLOOKUP(AD28,'出場一覧'!$A:$I,8)</f>
        <v>近畿</v>
      </c>
      <c r="Z28" s="504" t="s">
        <v>2</v>
      </c>
      <c r="AA28" s="506" t="str">
        <f>VLOOKUP(AD28,'出場一覧'!$A:$I,9)</f>
        <v>大商学園</v>
      </c>
      <c r="AB28" s="507" t="s">
        <v>445</v>
      </c>
      <c r="AC28" s="508">
        <v>37</v>
      </c>
      <c r="AD28" s="504">
        <v>37</v>
      </c>
      <c r="AF28" s="305"/>
      <c r="AI28" s="289"/>
      <c r="AJ28" s="27"/>
      <c r="AK28" s="14"/>
    </row>
    <row r="29" spans="1:37" ht="30" customHeight="1" thickTop="1">
      <c r="A29" s="504"/>
      <c r="B29" s="508"/>
      <c r="C29" s="506"/>
      <c r="D29" s="507"/>
      <c r="E29" s="507"/>
      <c r="F29" s="509" t="e">
        <v>#N/A</v>
      </c>
      <c r="G29" s="504"/>
      <c r="H29" s="509"/>
      <c r="I29" s="510"/>
      <c r="J29" s="223"/>
      <c r="K29" s="223"/>
      <c r="L29" s="445"/>
      <c r="M29" s="223"/>
      <c r="N29" s="223"/>
      <c r="O29" s="222"/>
      <c r="P29" s="223"/>
      <c r="Q29" s="445"/>
      <c r="R29" s="223"/>
      <c r="S29" s="429"/>
      <c r="T29" s="223"/>
      <c r="U29" s="223"/>
      <c r="V29" s="506"/>
      <c r="W29" s="507"/>
      <c r="X29" s="507"/>
      <c r="Y29" s="506" t="e">
        <v>#N/A</v>
      </c>
      <c r="Z29" s="504"/>
      <c r="AA29" s="506"/>
      <c r="AB29" s="507"/>
      <c r="AC29" s="508"/>
      <c r="AD29" s="504"/>
      <c r="AF29" s="305"/>
      <c r="AI29" s="289"/>
      <c r="AJ29" s="27"/>
      <c r="AK29" s="14"/>
    </row>
    <row r="30" spans="1:37" ht="30" customHeight="1" thickBot="1">
      <c r="A30" s="504">
        <v>14</v>
      </c>
      <c r="B30" s="508">
        <v>14</v>
      </c>
      <c r="C30" s="511" t="str">
        <f>VLOOKUP(A30,'出場一覧'!$A:$I,6)</f>
        <v>富濱　祥子</v>
      </c>
      <c r="D30" s="512" t="str">
        <f>VLOOKUP(A30,'出場一覧'!$A:$I,7)</f>
        <v>②</v>
      </c>
      <c r="E30" s="512" t="s">
        <v>386</v>
      </c>
      <c r="F30" s="508" t="str">
        <f>VLOOKUP(A30,'出場一覧'!$A:$I,8)</f>
        <v>九州</v>
      </c>
      <c r="G30" s="504" t="s">
        <v>2</v>
      </c>
      <c r="H30" s="508" t="str">
        <f>VLOOKUP(A30,'出場一覧'!$A:$I,9)</f>
        <v>鹿児島純心</v>
      </c>
      <c r="I30" s="504" t="s">
        <v>445</v>
      </c>
      <c r="J30" s="427"/>
      <c r="K30" s="223" t="s">
        <v>410</v>
      </c>
      <c r="L30" s="431" t="s">
        <v>508</v>
      </c>
      <c r="M30" s="223"/>
      <c r="N30" s="223"/>
      <c r="O30" s="222"/>
      <c r="P30" s="223"/>
      <c r="Q30" s="445"/>
      <c r="R30" s="223"/>
      <c r="S30" s="451" t="s">
        <v>520</v>
      </c>
      <c r="T30" s="223" t="s">
        <v>411</v>
      </c>
      <c r="U30" s="288"/>
      <c r="V30" s="511" t="str">
        <f>VLOOKUP(AD30,'出場一覧'!$A:$I,6)</f>
        <v>佐藤　はな</v>
      </c>
      <c r="W30" s="512" t="str">
        <f>VLOOKUP(AD30,'出場一覧'!$A:$I,7)</f>
        <v>②</v>
      </c>
      <c r="X30" s="512" t="s">
        <v>386</v>
      </c>
      <c r="Y30" s="511" t="str">
        <f>VLOOKUP(AD30,'出場一覧'!$A:$I,8)</f>
        <v>東北</v>
      </c>
      <c r="Z30" s="504" t="s">
        <v>2</v>
      </c>
      <c r="AA30" s="511" t="str">
        <f>VLOOKUP(AD30,'出場一覧'!$A:$I,9)</f>
        <v>聖光学院</v>
      </c>
      <c r="AB30" s="512" t="s">
        <v>445</v>
      </c>
      <c r="AC30" s="508">
        <v>38</v>
      </c>
      <c r="AD30" s="504">
        <v>38</v>
      </c>
      <c r="AF30" s="305"/>
      <c r="AI30" s="289"/>
      <c r="AJ30" s="27"/>
      <c r="AK30" s="14"/>
    </row>
    <row r="31" spans="1:37" ht="30" customHeight="1" thickBot="1" thickTop="1">
      <c r="A31" s="504"/>
      <c r="B31" s="508"/>
      <c r="C31" s="511"/>
      <c r="D31" s="512"/>
      <c r="E31" s="512"/>
      <c r="F31" s="508" t="e">
        <v>#N/A</v>
      </c>
      <c r="G31" s="504"/>
      <c r="H31" s="508"/>
      <c r="I31" s="504"/>
      <c r="J31" s="513" t="s">
        <v>412</v>
      </c>
      <c r="K31" s="446" t="s">
        <v>509</v>
      </c>
      <c r="L31" s="432">
        <v>62</v>
      </c>
      <c r="M31" s="445"/>
      <c r="N31" s="223"/>
      <c r="O31" s="222"/>
      <c r="P31" s="223"/>
      <c r="Q31" s="445"/>
      <c r="R31" s="223"/>
      <c r="S31" s="432">
        <v>64</v>
      </c>
      <c r="T31" s="443" t="s">
        <v>519</v>
      </c>
      <c r="U31" s="520" t="s">
        <v>413</v>
      </c>
      <c r="V31" s="511"/>
      <c r="W31" s="512"/>
      <c r="X31" s="512"/>
      <c r="Y31" s="511" t="e">
        <v>#N/A</v>
      </c>
      <c r="Z31" s="504"/>
      <c r="AA31" s="511"/>
      <c r="AB31" s="512"/>
      <c r="AC31" s="508"/>
      <c r="AD31" s="504"/>
      <c r="AF31" s="305"/>
      <c r="AI31" s="289"/>
      <c r="AJ31" s="27"/>
      <c r="AK31" s="14"/>
    </row>
    <row r="32" spans="1:37" ht="30" customHeight="1" thickBot="1" thickTop="1">
      <c r="A32" s="504">
        <v>15</v>
      </c>
      <c r="B32" s="508">
        <v>15</v>
      </c>
      <c r="C32" s="511" t="str">
        <f>VLOOKUP(A32,'出場一覧'!$A:$I,6)</f>
        <v>鈴木　芽衣</v>
      </c>
      <c r="D32" s="512" t="str">
        <f>VLOOKUP(A32,'出場一覧'!$A:$I,7)</f>
        <v>②</v>
      </c>
      <c r="E32" s="512" t="s">
        <v>386</v>
      </c>
      <c r="F32" s="508" t="str">
        <f>VLOOKUP(A32,'出場一覧'!$A:$I,8)</f>
        <v>東海</v>
      </c>
      <c r="G32" s="504" t="s">
        <v>2</v>
      </c>
      <c r="H32" s="508" t="str">
        <f>VLOOKUP(A32,'出場一覧'!$A:$I,9)</f>
        <v>愛知啓成</v>
      </c>
      <c r="I32" s="504" t="s">
        <v>445</v>
      </c>
      <c r="J32" s="514"/>
      <c r="K32" s="432">
        <v>62</v>
      </c>
      <c r="L32" s="223"/>
      <c r="M32" s="445"/>
      <c r="N32" s="223"/>
      <c r="O32" s="222"/>
      <c r="P32" s="223"/>
      <c r="Q32" s="445"/>
      <c r="R32" s="223"/>
      <c r="S32" s="222"/>
      <c r="T32" s="452">
        <v>64</v>
      </c>
      <c r="U32" s="519"/>
      <c r="V32" s="511" t="str">
        <f>VLOOKUP(AD32,'出場一覧'!$A:$I,6)</f>
        <v>岡垣　穂香</v>
      </c>
      <c r="W32" s="512" t="str">
        <f>VLOOKUP(AD32,'出場一覧'!$A:$I,7)</f>
        <v>②</v>
      </c>
      <c r="X32" s="512" t="s">
        <v>386</v>
      </c>
      <c r="Y32" s="511" t="str">
        <f>VLOOKUP(AD32,'出場一覧'!$A:$I,8)</f>
        <v>中国</v>
      </c>
      <c r="Z32" s="504" t="s">
        <v>2</v>
      </c>
      <c r="AA32" s="511" t="str">
        <f>VLOOKUP(AD32,'出場一覧'!$A:$I,9)</f>
        <v>岡山学芸館</v>
      </c>
      <c r="AB32" s="512" t="s">
        <v>443</v>
      </c>
      <c r="AC32" s="508">
        <v>39</v>
      </c>
      <c r="AD32" s="504">
        <v>39</v>
      </c>
      <c r="AF32" s="305"/>
      <c r="AI32" s="289"/>
      <c r="AJ32" s="27"/>
      <c r="AK32" s="14"/>
    </row>
    <row r="33" spans="1:37" ht="30" customHeight="1" thickBot="1" thickTop="1">
      <c r="A33" s="504"/>
      <c r="B33" s="508"/>
      <c r="C33" s="511"/>
      <c r="D33" s="512"/>
      <c r="E33" s="512"/>
      <c r="F33" s="508" t="e">
        <v>#N/A</v>
      </c>
      <c r="G33" s="504"/>
      <c r="H33" s="508"/>
      <c r="I33" s="504"/>
      <c r="J33" s="223"/>
      <c r="K33" s="223"/>
      <c r="L33" s="513" t="s">
        <v>414</v>
      </c>
      <c r="M33" s="431" t="s">
        <v>508</v>
      </c>
      <c r="N33" s="223"/>
      <c r="O33" s="222"/>
      <c r="P33" s="223"/>
      <c r="Q33" s="445"/>
      <c r="R33" s="436" t="s">
        <v>522</v>
      </c>
      <c r="S33" s="517" t="s">
        <v>415</v>
      </c>
      <c r="T33" s="223"/>
      <c r="U33" s="223"/>
      <c r="V33" s="511"/>
      <c r="W33" s="512"/>
      <c r="X33" s="512"/>
      <c r="Y33" s="511" t="e">
        <v>#N/A</v>
      </c>
      <c r="Z33" s="504"/>
      <c r="AA33" s="511"/>
      <c r="AB33" s="512"/>
      <c r="AC33" s="508"/>
      <c r="AD33" s="504"/>
      <c r="AF33" s="305"/>
      <c r="AI33" s="289"/>
      <c r="AJ33" s="27"/>
      <c r="AK33" s="14"/>
    </row>
    <row r="34" spans="1:37" ht="30" customHeight="1" thickBot="1" thickTop="1">
      <c r="A34" s="504">
        <v>16</v>
      </c>
      <c r="B34" s="508">
        <v>16</v>
      </c>
      <c r="C34" s="511" t="str">
        <f>VLOOKUP(A34,'出場一覧'!$A:$I,6)</f>
        <v>溝口　英蘭</v>
      </c>
      <c r="D34" s="512" t="str">
        <f>VLOOKUP(A34,'出場一覧'!$A:$I,7)</f>
        <v>②</v>
      </c>
      <c r="E34" s="512" t="s">
        <v>386</v>
      </c>
      <c r="F34" s="508" t="str">
        <f>VLOOKUP(A34,'出場一覧'!$A:$I,8)</f>
        <v>北信越</v>
      </c>
      <c r="G34" s="504" t="s">
        <v>2</v>
      </c>
      <c r="H34" s="508" t="str">
        <f>VLOOKUP(A34,'出場一覧'!$A:$I,9)</f>
        <v>仁愛女子</v>
      </c>
      <c r="I34" s="504" t="s">
        <v>445</v>
      </c>
      <c r="J34" s="427"/>
      <c r="K34" s="223"/>
      <c r="L34" s="516"/>
      <c r="M34" s="432">
        <v>64</v>
      </c>
      <c r="N34" s="445"/>
      <c r="O34" s="222"/>
      <c r="P34" s="223"/>
      <c r="Q34" s="445"/>
      <c r="R34" s="453">
        <v>61</v>
      </c>
      <c r="S34" s="513"/>
      <c r="T34" s="223"/>
      <c r="U34" s="427"/>
      <c r="V34" s="511" t="str">
        <f>VLOOKUP(AD34,'出場一覧'!$A:$I,6)</f>
        <v>小出　涼音</v>
      </c>
      <c r="W34" s="512" t="str">
        <f>VLOOKUP(AD34,'出場一覧'!$A:$I,7)</f>
        <v>①</v>
      </c>
      <c r="X34" s="512" t="s">
        <v>386</v>
      </c>
      <c r="Y34" s="511" t="str">
        <f>VLOOKUP(AD34,'出場一覧'!$A:$I,8)</f>
        <v>南関東</v>
      </c>
      <c r="Z34" s="504" t="s">
        <v>2</v>
      </c>
      <c r="AA34" s="511" t="str">
        <f>VLOOKUP(AD34,'出場一覧'!$A:$I,9)</f>
        <v>光明相模原</v>
      </c>
      <c r="AB34" s="512" t="s">
        <v>445</v>
      </c>
      <c r="AC34" s="508">
        <v>40</v>
      </c>
      <c r="AD34" s="504">
        <v>40</v>
      </c>
      <c r="AF34" s="305"/>
      <c r="AI34" s="289"/>
      <c r="AJ34" s="27"/>
      <c r="AK34" s="14"/>
    </row>
    <row r="35" spans="1:37" ht="30" customHeight="1" thickBot="1" thickTop="1">
      <c r="A35" s="504"/>
      <c r="B35" s="508"/>
      <c r="C35" s="511"/>
      <c r="D35" s="512"/>
      <c r="E35" s="512"/>
      <c r="F35" s="508" t="e">
        <v>#N/A</v>
      </c>
      <c r="G35" s="504"/>
      <c r="H35" s="508"/>
      <c r="I35" s="504"/>
      <c r="J35" s="513" t="s">
        <v>416</v>
      </c>
      <c r="K35" s="431" t="s">
        <v>510</v>
      </c>
      <c r="L35" s="223"/>
      <c r="M35" s="222"/>
      <c r="N35" s="445"/>
      <c r="O35" s="222"/>
      <c r="P35" s="223"/>
      <c r="Q35" s="445"/>
      <c r="R35" s="455"/>
      <c r="S35" s="223"/>
      <c r="T35" s="451" t="s">
        <v>521</v>
      </c>
      <c r="U35" s="513" t="s">
        <v>417</v>
      </c>
      <c r="V35" s="511"/>
      <c r="W35" s="512"/>
      <c r="X35" s="512"/>
      <c r="Y35" s="511" t="e">
        <v>#N/A</v>
      </c>
      <c r="Z35" s="504"/>
      <c r="AA35" s="511"/>
      <c r="AB35" s="512"/>
      <c r="AC35" s="508"/>
      <c r="AD35" s="504"/>
      <c r="AF35" s="305"/>
      <c r="AI35" s="289"/>
      <c r="AJ35" s="27"/>
      <c r="AK35" s="14"/>
    </row>
    <row r="36" spans="1:37" ht="30" customHeight="1" thickBot="1" thickTop="1">
      <c r="A36" s="504">
        <v>17</v>
      </c>
      <c r="B36" s="508">
        <v>17</v>
      </c>
      <c r="C36" s="511" t="str">
        <f>VLOOKUP(A36,'出場一覧'!$A:$I,6)</f>
        <v>佐藤　真菜</v>
      </c>
      <c r="D36" s="512" t="str">
        <f>VLOOKUP(A36,'出場一覧'!$A:$I,7)</f>
        <v>②</v>
      </c>
      <c r="E36" s="512" t="s">
        <v>386</v>
      </c>
      <c r="F36" s="508" t="str">
        <f>VLOOKUP(A36,'出場一覧'!$A:$I,8)</f>
        <v>東北</v>
      </c>
      <c r="G36" s="504" t="s">
        <v>2</v>
      </c>
      <c r="H36" s="508" t="str">
        <f>VLOOKUP(A36,'出場一覧'!$A:$I,9)</f>
        <v>盛岡白百合</v>
      </c>
      <c r="I36" s="504" t="s">
        <v>446</v>
      </c>
      <c r="J36" s="514"/>
      <c r="K36" s="432">
        <v>60</v>
      </c>
      <c r="L36" s="431" t="s">
        <v>510</v>
      </c>
      <c r="M36" s="222"/>
      <c r="N36" s="445"/>
      <c r="O36" s="222"/>
      <c r="P36" s="223"/>
      <c r="Q36" s="445"/>
      <c r="R36" s="455"/>
      <c r="S36" s="436" t="s">
        <v>522</v>
      </c>
      <c r="T36" s="432">
        <v>62</v>
      </c>
      <c r="U36" s="515"/>
      <c r="V36" s="511" t="str">
        <f>VLOOKUP(AD36,'出場一覧'!$A:$I,6)</f>
        <v>坂尻　若菜</v>
      </c>
      <c r="W36" s="512" t="str">
        <f>VLOOKUP(AD36,'出場一覧'!$A:$I,7)</f>
        <v>①</v>
      </c>
      <c r="X36" s="512" t="s">
        <v>386</v>
      </c>
      <c r="Y36" s="511" t="str">
        <f>VLOOKUP(AD36,'出場一覧'!$A:$I,8)</f>
        <v>北海道</v>
      </c>
      <c r="Z36" s="504" t="s">
        <v>2</v>
      </c>
      <c r="AA36" s="511" t="str">
        <f>VLOOKUP(AD36,'出場一覧'!$A:$I,9)</f>
        <v>札幌光星</v>
      </c>
      <c r="AB36" s="512" t="s">
        <v>444</v>
      </c>
      <c r="AC36" s="508">
        <v>41</v>
      </c>
      <c r="AD36" s="504">
        <v>41</v>
      </c>
      <c r="AF36" s="305"/>
      <c r="AI36" s="289"/>
      <c r="AJ36" s="27"/>
      <c r="AK36" s="14"/>
    </row>
    <row r="37" spans="1:37" ht="30" customHeight="1" thickTop="1">
      <c r="A37" s="504"/>
      <c r="B37" s="508"/>
      <c r="C37" s="511"/>
      <c r="D37" s="512"/>
      <c r="E37" s="512"/>
      <c r="F37" s="508" t="e">
        <v>#N/A</v>
      </c>
      <c r="G37" s="504"/>
      <c r="H37" s="508"/>
      <c r="I37" s="504"/>
      <c r="J37" s="223"/>
      <c r="K37" s="223" t="s">
        <v>418</v>
      </c>
      <c r="L37" s="432">
        <v>63</v>
      </c>
      <c r="M37" s="223"/>
      <c r="N37" s="445"/>
      <c r="O37" s="222"/>
      <c r="P37" s="223"/>
      <c r="Q37" s="445"/>
      <c r="R37" s="222"/>
      <c r="S37" s="452">
        <v>63</v>
      </c>
      <c r="T37" s="223" t="s">
        <v>419</v>
      </c>
      <c r="U37" s="223"/>
      <c r="V37" s="511"/>
      <c r="W37" s="512"/>
      <c r="X37" s="512"/>
      <c r="Y37" s="511" t="e">
        <v>#N/A</v>
      </c>
      <c r="Z37" s="504"/>
      <c r="AA37" s="511"/>
      <c r="AB37" s="512"/>
      <c r="AC37" s="508"/>
      <c r="AD37" s="504"/>
      <c r="AF37" s="305"/>
      <c r="AI37" s="289"/>
      <c r="AJ37" s="27"/>
      <c r="AK37" s="14"/>
    </row>
    <row r="38" spans="1:37" ht="30" customHeight="1" thickBot="1">
      <c r="A38" s="504">
        <v>18</v>
      </c>
      <c r="B38" s="508">
        <v>18</v>
      </c>
      <c r="C38" s="506" t="str">
        <f>VLOOKUP(A38,'出場一覧'!$A:$I,6)</f>
        <v>山口　瑞希</v>
      </c>
      <c r="D38" s="507" t="str">
        <f>VLOOKUP(A38,'出場一覧'!$A:$I,7)</f>
        <v>①</v>
      </c>
      <c r="E38" s="507" t="s">
        <v>386</v>
      </c>
      <c r="F38" s="509" t="str">
        <f>VLOOKUP(A38,'出場一覧'!$A:$I,8)</f>
        <v>近畿</v>
      </c>
      <c r="G38" s="504" t="s">
        <v>2</v>
      </c>
      <c r="H38" s="509" t="str">
        <f>VLOOKUP(A38,'出場一覧'!$A:$I,9)</f>
        <v>城南学園</v>
      </c>
      <c r="I38" s="510" t="s">
        <v>444</v>
      </c>
      <c r="J38" s="288"/>
      <c r="K38" s="288"/>
      <c r="L38" s="222"/>
      <c r="M38" s="223"/>
      <c r="N38" s="445"/>
      <c r="O38" s="222"/>
      <c r="P38" s="223"/>
      <c r="Q38" s="445"/>
      <c r="R38" s="222"/>
      <c r="S38" s="429"/>
      <c r="T38" s="427"/>
      <c r="U38" s="427"/>
      <c r="V38" s="506" t="str">
        <f>VLOOKUP(AD38,'出場一覧'!$A:$I,6)</f>
        <v>猪川　結花</v>
      </c>
      <c r="W38" s="507" t="str">
        <f>VLOOKUP(AD38,'出場一覧'!$A:$I,7)</f>
        <v>②</v>
      </c>
      <c r="X38" s="507" t="s">
        <v>386</v>
      </c>
      <c r="Y38" s="506" t="str">
        <f>VLOOKUP(AD38,'出場一覧'!$A:$I,8)</f>
        <v>中国</v>
      </c>
      <c r="Z38" s="504" t="s">
        <v>2</v>
      </c>
      <c r="AA38" s="506" t="str">
        <f>VLOOKUP(AD38,'出場一覧'!$A:$I,9)</f>
        <v>岡山学芸館</v>
      </c>
      <c r="AB38" s="512" t="s">
        <v>445</v>
      </c>
      <c r="AC38" s="508">
        <v>42</v>
      </c>
      <c r="AD38" s="504">
        <v>42</v>
      </c>
      <c r="AF38" s="305"/>
      <c r="AI38" s="289"/>
      <c r="AJ38" s="27"/>
      <c r="AK38" s="14"/>
    </row>
    <row r="39" spans="1:37" ht="30" customHeight="1" thickBot="1" thickTop="1">
      <c r="A39" s="504"/>
      <c r="B39" s="508"/>
      <c r="C39" s="506"/>
      <c r="D39" s="507"/>
      <c r="E39" s="507"/>
      <c r="F39" s="509" t="e">
        <v>#N/A</v>
      </c>
      <c r="G39" s="504"/>
      <c r="H39" s="509"/>
      <c r="I39" s="510"/>
      <c r="J39" s="223"/>
      <c r="K39" s="223"/>
      <c r="L39" s="223"/>
      <c r="M39" s="513" t="s">
        <v>420</v>
      </c>
      <c r="N39" s="431" t="s">
        <v>508</v>
      </c>
      <c r="O39" s="222"/>
      <c r="P39" s="223"/>
      <c r="Q39" s="431" t="s">
        <v>527</v>
      </c>
      <c r="R39" s="517" t="s">
        <v>421</v>
      </c>
      <c r="S39" s="223"/>
      <c r="T39" s="223"/>
      <c r="U39" s="223"/>
      <c r="V39" s="506"/>
      <c r="W39" s="507"/>
      <c r="X39" s="507"/>
      <c r="Y39" s="506" t="e">
        <v>#N/A</v>
      </c>
      <c r="Z39" s="504"/>
      <c r="AA39" s="506"/>
      <c r="AB39" s="512"/>
      <c r="AC39" s="508"/>
      <c r="AD39" s="504"/>
      <c r="AF39" s="305"/>
      <c r="AI39" s="289"/>
      <c r="AJ39" s="27"/>
      <c r="AK39" s="14"/>
    </row>
    <row r="40" spans="1:37" ht="30" customHeight="1" thickBot="1" thickTop="1">
      <c r="A40" s="504">
        <v>19</v>
      </c>
      <c r="B40" s="508">
        <v>19</v>
      </c>
      <c r="C40" s="506" t="str">
        <f>VLOOKUP(A40,'出場一覧'!$A:$I,6)</f>
        <v>前田　優歩</v>
      </c>
      <c r="D40" s="507" t="str">
        <f>VLOOKUP(A40,'出場一覧'!$A:$I,7)</f>
        <v>②</v>
      </c>
      <c r="E40" s="507" t="s">
        <v>386</v>
      </c>
      <c r="F40" s="509" t="str">
        <f>VLOOKUP(A40,'出場一覧'!$A:$I,8)</f>
        <v>九州</v>
      </c>
      <c r="G40" s="504" t="s">
        <v>2</v>
      </c>
      <c r="H40" s="509" t="str">
        <f>VLOOKUP(A40,'出場一覧'!$A:$I,9)</f>
        <v>沖縄尚学</v>
      </c>
      <c r="I40" s="510" t="s">
        <v>445</v>
      </c>
      <c r="J40" s="288"/>
      <c r="K40" s="288"/>
      <c r="L40" s="223"/>
      <c r="M40" s="516"/>
      <c r="N40" s="432">
        <v>64</v>
      </c>
      <c r="O40" s="223"/>
      <c r="P40" s="223"/>
      <c r="Q40" s="452">
        <v>62</v>
      </c>
      <c r="R40" s="513"/>
      <c r="S40" s="223"/>
      <c r="T40" s="427"/>
      <c r="U40" s="427"/>
      <c r="V40" s="506" t="str">
        <f>VLOOKUP(AD40,'出場一覧'!$A:$I,6)</f>
        <v>星野　遥香</v>
      </c>
      <c r="W40" s="507" t="str">
        <f>VLOOKUP(AD40,'出場一覧'!$A:$I,7)</f>
        <v>①</v>
      </c>
      <c r="X40" s="507" t="s">
        <v>386</v>
      </c>
      <c r="Y40" s="506" t="str">
        <f>VLOOKUP(AD40,'出場一覧'!$A:$I,8)</f>
        <v>北関東</v>
      </c>
      <c r="Z40" s="504" t="s">
        <v>2</v>
      </c>
      <c r="AA40" s="506" t="str">
        <f>VLOOKUP(AD40,'出場一覧'!$A:$I,9)</f>
        <v>山村学園</v>
      </c>
      <c r="AB40" s="512" t="s">
        <v>444</v>
      </c>
      <c r="AC40" s="508">
        <v>43</v>
      </c>
      <c r="AD40" s="504">
        <v>43</v>
      </c>
      <c r="AF40" s="305"/>
      <c r="AI40" s="289"/>
      <c r="AJ40" s="27"/>
      <c r="AK40" s="14"/>
    </row>
    <row r="41" spans="1:37" ht="30" customHeight="1" thickTop="1">
      <c r="A41" s="504"/>
      <c r="B41" s="508"/>
      <c r="C41" s="506"/>
      <c r="D41" s="507"/>
      <c r="E41" s="507"/>
      <c r="F41" s="509" t="e">
        <v>#N/A</v>
      </c>
      <c r="G41" s="504"/>
      <c r="H41" s="509"/>
      <c r="I41" s="510"/>
      <c r="J41" s="223"/>
      <c r="K41" s="223"/>
      <c r="L41" s="222"/>
      <c r="M41" s="223"/>
      <c r="N41" s="222"/>
      <c r="O41" s="223"/>
      <c r="P41" s="223"/>
      <c r="Q41" s="429"/>
      <c r="R41" s="223"/>
      <c r="S41" s="429"/>
      <c r="T41" s="223"/>
      <c r="U41" s="223"/>
      <c r="V41" s="506"/>
      <c r="W41" s="507"/>
      <c r="X41" s="507"/>
      <c r="Y41" s="506" t="e">
        <v>#N/A</v>
      </c>
      <c r="Z41" s="504"/>
      <c r="AA41" s="506"/>
      <c r="AB41" s="512"/>
      <c r="AC41" s="508"/>
      <c r="AD41" s="504"/>
      <c r="AF41" s="305"/>
      <c r="AI41" s="289"/>
      <c r="AJ41" s="27"/>
      <c r="AK41" s="14"/>
    </row>
    <row r="42" spans="1:37" ht="30" customHeight="1" thickBot="1">
      <c r="A42" s="504">
        <v>20</v>
      </c>
      <c r="B42" s="508">
        <v>20</v>
      </c>
      <c r="C42" s="511" t="str">
        <f>VLOOKUP(A42,'出場一覧'!$A:$I,6)</f>
        <v>鳥海　里帆</v>
      </c>
      <c r="D42" s="512" t="str">
        <f>VLOOKUP(A42,'出場一覧'!$A:$I,7)</f>
        <v>①</v>
      </c>
      <c r="E42" s="512" t="s">
        <v>386</v>
      </c>
      <c r="F42" s="508" t="str">
        <f>VLOOKUP(A42,'出場一覧'!$A:$I,8)</f>
        <v>東京</v>
      </c>
      <c r="G42" s="504" t="s">
        <v>2</v>
      </c>
      <c r="H42" s="508" t="str">
        <f>VLOOKUP(A42,'出場一覧'!$A:$I,9)</f>
        <v>東京</v>
      </c>
      <c r="I42" s="504" t="s">
        <v>445</v>
      </c>
      <c r="J42" s="288"/>
      <c r="K42" s="223" t="s">
        <v>422</v>
      </c>
      <c r="L42" s="443" t="s">
        <v>511</v>
      </c>
      <c r="M42" s="223"/>
      <c r="N42" s="222"/>
      <c r="O42" s="223"/>
      <c r="P42" s="223"/>
      <c r="Q42" s="429"/>
      <c r="R42" s="223"/>
      <c r="S42" s="451" t="s">
        <v>525</v>
      </c>
      <c r="T42" s="223" t="s">
        <v>423</v>
      </c>
      <c r="U42" s="288"/>
      <c r="V42" s="511" t="str">
        <f>VLOOKUP(AD42,'出場一覧'!$A:$I,6)</f>
        <v>鈴木　桃子</v>
      </c>
      <c r="W42" s="512" t="str">
        <f>VLOOKUP(AD42,'出場一覧'!$A:$I,7)</f>
        <v>①</v>
      </c>
      <c r="X42" s="512" t="s">
        <v>386</v>
      </c>
      <c r="Y42" s="511" t="str">
        <f>VLOOKUP(AD42,'出場一覧'!$A:$I,8)</f>
        <v>東北</v>
      </c>
      <c r="Z42" s="504" t="s">
        <v>2</v>
      </c>
      <c r="AA42" s="511" t="str">
        <f>VLOOKUP(AD42,'出場一覧'!$A:$I,9)</f>
        <v>聖和学園</v>
      </c>
      <c r="AB42" s="512" t="s">
        <v>445</v>
      </c>
      <c r="AC42" s="508">
        <v>44</v>
      </c>
      <c r="AD42" s="504">
        <v>44</v>
      </c>
      <c r="AF42" s="305"/>
      <c r="AI42" s="289"/>
      <c r="AJ42" s="27"/>
      <c r="AK42" s="14"/>
    </row>
    <row r="43" spans="1:37" ht="30" customHeight="1" thickBot="1" thickTop="1">
      <c r="A43" s="504"/>
      <c r="B43" s="508"/>
      <c r="C43" s="511"/>
      <c r="D43" s="512"/>
      <c r="E43" s="512"/>
      <c r="F43" s="508" t="e">
        <v>#N/A</v>
      </c>
      <c r="G43" s="504"/>
      <c r="H43" s="508"/>
      <c r="I43" s="504"/>
      <c r="J43" s="518" t="s">
        <v>424</v>
      </c>
      <c r="K43" s="443" t="s">
        <v>511</v>
      </c>
      <c r="L43" s="442">
        <v>64</v>
      </c>
      <c r="M43" s="222"/>
      <c r="N43" s="222"/>
      <c r="O43" s="223"/>
      <c r="P43" s="223"/>
      <c r="Q43" s="429"/>
      <c r="R43" s="223"/>
      <c r="S43" s="432" t="s">
        <v>524</v>
      </c>
      <c r="T43" s="443" t="s">
        <v>523</v>
      </c>
      <c r="U43" s="520" t="s">
        <v>425</v>
      </c>
      <c r="V43" s="511"/>
      <c r="W43" s="512"/>
      <c r="X43" s="512"/>
      <c r="Y43" s="511" t="e">
        <v>#N/A</v>
      </c>
      <c r="Z43" s="504"/>
      <c r="AA43" s="511"/>
      <c r="AB43" s="512"/>
      <c r="AC43" s="508"/>
      <c r="AD43" s="504"/>
      <c r="AF43" s="305"/>
      <c r="AI43" s="289"/>
      <c r="AJ43" s="27"/>
      <c r="AK43" s="14"/>
    </row>
    <row r="44" spans="1:37" ht="30" customHeight="1" thickBot="1" thickTop="1">
      <c r="A44" s="504">
        <v>21</v>
      </c>
      <c r="B44" s="508">
        <v>21</v>
      </c>
      <c r="C44" s="511" t="str">
        <f>VLOOKUP(A44,'出場一覧'!$A:$I,6)</f>
        <v>久田　友莉佳</v>
      </c>
      <c r="D44" s="512" t="str">
        <f>VLOOKUP(A44,'出場一覧'!$A:$I,7)</f>
        <v>①</v>
      </c>
      <c r="E44" s="512" t="s">
        <v>386</v>
      </c>
      <c r="F44" s="508" t="str">
        <f>VLOOKUP(A44,'出場一覧'!$A:$I,8)</f>
        <v>北信越</v>
      </c>
      <c r="G44" s="504" t="s">
        <v>2</v>
      </c>
      <c r="H44" s="508" t="str">
        <f>VLOOKUP(A44,'出場一覧'!$A:$I,9)</f>
        <v>金沢</v>
      </c>
      <c r="I44" s="504" t="s">
        <v>447</v>
      </c>
      <c r="J44" s="519"/>
      <c r="K44" s="442">
        <v>60</v>
      </c>
      <c r="L44" s="223"/>
      <c r="M44" s="222"/>
      <c r="N44" s="222"/>
      <c r="O44" s="223"/>
      <c r="P44" s="223"/>
      <c r="Q44" s="429"/>
      <c r="R44" s="223"/>
      <c r="S44" s="222"/>
      <c r="T44" s="456">
        <v>62</v>
      </c>
      <c r="U44" s="519"/>
      <c r="V44" s="511" t="str">
        <f>VLOOKUP(AD44,'出場一覧'!$A:$I,6)</f>
        <v>古賀　麻尋</v>
      </c>
      <c r="W44" s="512" t="str">
        <f>VLOOKUP(AD44,'出場一覧'!$A:$I,7)</f>
        <v>②</v>
      </c>
      <c r="X44" s="512" t="s">
        <v>386</v>
      </c>
      <c r="Y44" s="511" t="str">
        <f>VLOOKUP(AD44,'出場一覧'!$A:$I,8)</f>
        <v>近畿</v>
      </c>
      <c r="Z44" s="504" t="s">
        <v>2</v>
      </c>
      <c r="AA44" s="511" t="str">
        <f>VLOOKUP(AD44,'出場一覧'!$A:$I,9)</f>
        <v>相生学院</v>
      </c>
      <c r="AB44" s="512" t="s">
        <v>448</v>
      </c>
      <c r="AC44" s="508">
        <v>45</v>
      </c>
      <c r="AD44" s="504">
        <v>45</v>
      </c>
      <c r="AF44" s="305"/>
      <c r="AI44" s="289"/>
      <c r="AJ44" s="27"/>
      <c r="AK44" s="14"/>
    </row>
    <row r="45" spans="1:37" ht="30" customHeight="1" thickBot="1" thickTop="1">
      <c r="A45" s="504"/>
      <c r="B45" s="508"/>
      <c r="C45" s="511"/>
      <c r="D45" s="512"/>
      <c r="E45" s="512"/>
      <c r="F45" s="508" t="e">
        <v>#N/A</v>
      </c>
      <c r="G45" s="504"/>
      <c r="H45" s="508"/>
      <c r="I45" s="504"/>
      <c r="J45" s="223"/>
      <c r="K45" s="223"/>
      <c r="L45" s="516" t="s">
        <v>426</v>
      </c>
      <c r="M45" s="441" t="s">
        <v>513</v>
      </c>
      <c r="N45" s="222"/>
      <c r="O45" s="223"/>
      <c r="P45" s="223"/>
      <c r="Q45" s="429"/>
      <c r="R45" s="436" t="s">
        <v>527</v>
      </c>
      <c r="S45" s="517" t="s">
        <v>427</v>
      </c>
      <c r="T45" s="223"/>
      <c r="U45" s="223"/>
      <c r="V45" s="511"/>
      <c r="W45" s="512"/>
      <c r="X45" s="512"/>
      <c r="Y45" s="511" t="e">
        <v>#N/A</v>
      </c>
      <c r="Z45" s="504"/>
      <c r="AA45" s="511"/>
      <c r="AB45" s="512"/>
      <c r="AC45" s="508"/>
      <c r="AD45" s="504"/>
      <c r="AF45" s="305"/>
      <c r="AI45" s="289"/>
      <c r="AJ45" s="27"/>
      <c r="AK45" s="14"/>
    </row>
    <row r="46" spans="1:37" ht="30" customHeight="1" thickBot="1" thickTop="1">
      <c r="A46" s="504">
        <v>22</v>
      </c>
      <c r="B46" s="508">
        <v>22</v>
      </c>
      <c r="C46" s="511" t="str">
        <f>VLOOKUP(A46,'出場一覧'!$A:$I,6)</f>
        <v>矢崎　梓紗</v>
      </c>
      <c r="D46" s="512" t="str">
        <f>VLOOKUP(A46,'出場一覧'!$A:$I,7)</f>
        <v>②</v>
      </c>
      <c r="E46" s="512" t="s">
        <v>386</v>
      </c>
      <c r="F46" s="508" t="str">
        <f>VLOOKUP(A46,'出場一覧'!$A:$I,8)</f>
        <v>北関東</v>
      </c>
      <c r="G46" s="504" t="s">
        <v>2</v>
      </c>
      <c r="H46" s="508" t="str">
        <f>VLOOKUP(A46,'出場一覧'!$A:$I,9)</f>
        <v>山村学園</v>
      </c>
      <c r="I46" s="504" t="s">
        <v>448</v>
      </c>
      <c r="J46" s="288"/>
      <c r="K46" s="223"/>
      <c r="L46" s="513"/>
      <c r="M46" s="442">
        <v>60</v>
      </c>
      <c r="N46" s="223"/>
      <c r="O46" s="223"/>
      <c r="P46" s="223"/>
      <c r="Q46" s="223"/>
      <c r="R46" s="452">
        <v>60</v>
      </c>
      <c r="S46" s="513"/>
      <c r="T46" s="223"/>
      <c r="U46" s="427"/>
      <c r="V46" s="511" t="str">
        <f>VLOOKUP(AD46,'出場一覧'!$A:$I,6)</f>
        <v>吉田　朋夏</v>
      </c>
      <c r="W46" s="512" t="str">
        <f>VLOOKUP(AD46,'出場一覧'!$A:$I,7)</f>
        <v>①</v>
      </c>
      <c r="X46" s="512" t="s">
        <v>386</v>
      </c>
      <c r="Y46" s="511" t="str">
        <f>VLOOKUP(AD46,'出場一覧'!$A:$I,8)</f>
        <v>北信越</v>
      </c>
      <c r="Z46" s="504" t="s">
        <v>2</v>
      </c>
      <c r="AA46" s="511" t="str">
        <f>VLOOKUP(AD46,'出場一覧'!$A:$I,9)</f>
        <v>仁愛女子</v>
      </c>
      <c r="AB46" s="512" t="s">
        <v>448</v>
      </c>
      <c r="AC46" s="508">
        <v>46</v>
      </c>
      <c r="AD46" s="504">
        <v>46</v>
      </c>
      <c r="AF46" s="305"/>
      <c r="AI46" s="289"/>
      <c r="AJ46" s="27"/>
      <c r="AK46" s="14"/>
    </row>
    <row r="47" spans="1:37" ht="30" customHeight="1" thickBot="1" thickTop="1">
      <c r="A47" s="504"/>
      <c r="B47" s="508"/>
      <c r="C47" s="511"/>
      <c r="D47" s="512"/>
      <c r="E47" s="512"/>
      <c r="F47" s="508" t="e">
        <v>#N/A</v>
      </c>
      <c r="G47" s="504"/>
      <c r="H47" s="508"/>
      <c r="I47" s="504"/>
      <c r="J47" s="518" t="s">
        <v>428</v>
      </c>
      <c r="K47" s="443" t="s">
        <v>512</v>
      </c>
      <c r="L47" s="223"/>
      <c r="M47" s="445"/>
      <c r="N47" s="223"/>
      <c r="O47" s="223"/>
      <c r="P47" s="223"/>
      <c r="Q47" s="223"/>
      <c r="R47" s="429"/>
      <c r="S47" s="223"/>
      <c r="T47" s="451" t="s">
        <v>526</v>
      </c>
      <c r="U47" s="513" t="s">
        <v>429</v>
      </c>
      <c r="V47" s="511"/>
      <c r="W47" s="512"/>
      <c r="X47" s="512"/>
      <c r="Y47" s="511" t="e">
        <v>#N/A</v>
      </c>
      <c r="Z47" s="504"/>
      <c r="AA47" s="511"/>
      <c r="AB47" s="512"/>
      <c r="AC47" s="508"/>
      <c r="AD47" s="504"/>
      <c r="AF47" s="305"/>
      <c r="AI47" s="289"/>
      <c r="AJ47" s="27"/>
      <c r="AK47" s="14"/>
    </row>
    <row r="48" spans="1:36" ht="30" customHeight="1" thickBot="1" thickTop="1">
      <c r="A48" s="504">
        <v>23</v>
      </c>
      <c r="B48" s="508">
        <v>23</v>
      </c>
      <c r="C48" s="511" t="str">
        <f>VLOOKUP(A48,'出場一覧'!$A:$I,6)</f>
        <v>田巻　日菜乃</v>
      </c>
      <c r="D48" s="512" t="str">
        <f>VLOOKUP(A48,'出場一覧'!$A:$I,7)</f>
        <v>①</v>
      </c>
      <c r="E48" s="512" t="s">
        <v>386</v>
      </c>
      <c r="F48" s="508" t="str">
        <f>VLOOKUP(A48,'出場一覧'!$A:$I,8)</f>
        <v>北海道</v>
      </c>
      <c r="G48" s="504" t="s">
        <v>2</v>
      </c>
      <c r="H48" s="508" t="str">
        <f>VLOOKUP(A48,'出場一覧'!$A:$I,9)</f>
        <v>立命館慶祥</v>
      </c>
      <c r="I48" s="504" t="s">
        <v>438</v>
      </c>
      <c r="J48" s="519"/>
      <c r="K48" s="450">
        <v>64</v>
      </c>
      <c r="L48" s="443" t="s">
        <v>513</v>
      </c>
      <c r="M48" s="445"/>
      <c r="N48" s="223"/>
      <c r="O48" s="223"/>
      <c r="P48" s="223"/>
      <c r="Q48" s="223"/>
      <c r="R48" s="429"/>
      <c r="S48" s="436" t="s">
        <v>527</v>
      </c>
      <c r="T48" s="432">
        <v>62</v>
      </c>
      <c r="U48" s="515"/>
      <c r="V48" s="511" t="str">
        <f>VLOOKUP(AD48,'出場一覧'!$A:$I,6)</f>
        <v>早瀬　日菜乃</v>
      </c>
      <c r="W48" s="512" t="str">
        <f>VLOOKUP(AD48,'出場一覧'!$A:$I,7)</f>
        <v>②</v>
      </c>
      <c r="X48" s="512" t="s">
        <v>386</v>
      </c>
      <c r="Y48" s="511" t="str">
        <f>VLOOKUP(AD48,'出場一覧'!$A:$I,8)</f>
        <v>東京</v>
      </c>
      <c r="Z48" s="504" t="s">
        <v>2</v>
      </c>
      <c r="AA48" s="511" t="str">
        <f>VLOOKUP(AD48,'出場一覧'!$A:$I,9)</f>
        <v>東京</v>
      </c>
      <c r="AB48" s="512" t="s">
        <v>438</v>
      </c>
      <c r="AC48" s="508">
        <v>47</v>
      </c>
      <c r="AD48" s="504">
        <v>47</v>
      </c>
      <c r="AF48" s="306"/>
      <c r="AG48" s="306"/>
      <c r="AH48" s="293"/>
      <c r="AI48" s="294"/>
      <c r="AJ48" s="295"/>
    </row>
    <row r="49" spans="1:30" ht="30" customHeight="1" thickTop="1">
      <c r="A49" s="504"/>
      <c r="B49" s="508"/>
      <c r="C49" s="511"/>
      <c r="D49" s="512"/>
      <c r="E49" s="512"/>
      <c r="F49" s="508" t="e">
        <v>#N/A</v>
      </c>
      <c r="G49" s="504"/>
      <c r="H49" s="508"/>
      <c r="I49" s="504"/>
      <c r="J49" s="223"/>
      <c r="K49" s="223" t="s">
        <v>430</v>
      </c>
      <c r="L49" s="442">
        <v>60</v>
      </c>
      <c r="M49" s="223"/>
      <c r="N49" s="223"/>
      <c r="O49" s="223"/>
      <c r="P49" s="223"/>
      <c r="Q49" s="223"/>
      <c r="R49" s="223"/>
      <c r="S49" s="452">
        <v>64</v>
      </c>
      <c r="T49" s="223" t="s">
        <v>431</v>
      </c>
      <c r="U49" s="223"/>
      <c r="V49" s="511"/>
      <c r="W49" s="512"/>
      <c r="X49" s="512"/>
      <c r="Y49" s="511" t="e">
        <v>#N/A</v>
      </c>
      <c r="Z49" s="504"/>
      <c r="AA49" s="511"/>
      <c r="AB49" s="512"/>
      <c r="AC49" s="508"/>
      <c r="AD49" s="504"/>
    </row>
    <row r="50" spans="1:30" ht="30" customHeight="1" thickBot="1">
      <c r="A50" s="504">
        <v>24</v>
      </c>
      <c r="B50" s="508">
        <v>24</v>
      </c>
      <c r="C50" s="506" t="str">
        <f>VLOOKUP(A50,'出場一覧'!$A:$I,6)</f>
        <v>押川　千夏</v>
      </c>
      <c r="D50" s="507" t="str">
        <f>VLOOKUP(A50,'出場一覧'!$A:$I,7)</f>
        <v>②</v>
      </c>
      <c r="E50" s="507" t="s">
        <v>386</v>
      </c>
      <c r="F50" s="509" t="str">
        <f>VLOOKUP(A50,'出場一覧'!$A:$I,8)</f>
        <v>北信越</v>
      </c>
      <c r="G50" s="504" t="s">
        <v>2</v>
      </c>
      <c r="H50" s="509" t="str">
        <f>VLOOKUP(A50,'出場一覧'!$A:$I,9)</f>
        <v>仁愛女子</v>
      </c>
      <c r="I50" s="510" t="s">
        <v>438</v>
      </c>
      <c r="J50" s="427"/>
      <c r="K50" s="427"/>
      <c r="L50" s="445"/>
      <c r="M50" s="223"/>
      <c r="N50" s="223"/>
      <c r="O50" s="223"/>
      <c r="P50" s="223"/>
      <c r="Q50" s="223"/>
      <c r="R50" s="223"/>
      <c r="S50" s="429"/>
      <c r="T50" s="427"/>
      <c r="U50" s="427"/>
      <c r="V50" s="506" t="str">
        <f>VLOOKUP(AD50,'出場一覧'!$A:$I,6)</f>
        <v>阿部　宏美</v>
      </c>
      <c r="W50" s="507" t="str">
        <f>VLOOKUP(AD50,'出場一覧'!$A:$I,7)</f>
        <v>②</v>
      </c>
      <c r="X50" s="507" t="s">
        <v>386</v>
      </c>
      <c r="Y50" s="506" t="str">
        <f>VLOOKUP(AD50,'出場一覧'!$A:$I,8)</f>
        <v>東海</v>
      </c>
      <c r="Z50" s="504" t="s">
        <v>2</v>
      </c>
      <c r="AA50" s="506" t="str">
        <f>VLOOKUP(AD50,'出場一覧'!$A:$I,9)</f>
        <v>愛知啓成</v>
      </c>
      <c r="AB50" s="507" t="s">
        <v>438</v>
      </c>
      <c r="AC50" s="508">
        <v>48</v>
      </c>
      <c r="AD50" s="504">
        <v>48</v>
      </c>
    </row>
    <row r="51" spans="1:30" ht="30" customHeight="1" thickTop="1">
      <c r="A51" s="504"/>
      <c r="B51" s="508"/>
      <c r="C51" s="506"/>
      <c r="D51" s="507"/>
      <c r="E51" s="507"/>
      <c r="F51" s="509" t="e">
        <v>#N/A</v>
      </c>
      <c r="G51" s="504"/>
      <c r="H51" s="509"/>
      <c r="I51" s="510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506"/>
      <c r="W51" s="507"/>
      <c r="X51" s="507"/>
      <c r="Y51" s="506" t="e">
        <v>#N/A</v>
      </c>
      <c r="Z51" s="504"/>
      <c r="AA51" s="506"/>
      <c r="AB51" s="507"/>
      <c r="AC51" s="508"/>
      <c r="AD51" s="504"/>
    </row>
    <row r="52" spans="1:29" ht="30" customHeight="1">
      <c r="A52" s="1"/>
      <c r="B52" s="1"/>
      <c r="C52" s="1"/>
      <c r="D52" s="248"/>
      <c r="E52" s="248"/>
      <c r="F52" s="1"/>
      <c r="G52" s="1"/>
      <c r="H52" s="3"/>
      <c r="I52" s="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1"/>
      <c r="W52" s="248"/>
      <c r="X52" s="1"/>
      <c r="Y52" s="1"/>
      <c r="Z52" s="1"/>
      <c r="AA52" s="3"/>
      <c r="AB52" s="280"/>
      <c r="AC52" s="1"/>
    </row>
    <row r="53" spans="2:28" s="14" customFormat="1" ht="31.5" customHeight="1">
      <c r="B53" s="505" t="s">
        <v>432</v>
      </c>
      <c r="C53" s="505"/>
      <c r="D53" s="505"/>
      <c r="E53" s="505"/>
      <c r="F53" s="505"/>
      <c r="G53" s="505"/>
      <c r="H53" s="505"/>
      <c r="I53" s="505"/>
      <c r="J53" s="505"/>
      <c r="U53" s="248"/>
      <c r="V53" s="1"/>
      <c r="W53" s="248"/>
      <c r="X53" s="1"/>
      <c r="Y53" s="1"/>
      <c r="Z53" s="1"/>
      <c r="AA53" s="276" t="s">
        <v>433</v>
      </c>
      <c r="AB53" s="280"/>
    </row>
    <row r="54" spans="3:27" s="14" customFormat="1" ht="15" customHeight="1">
      <c r="C54" s="1"/>
      <c r="D54" s="248"/>
      <c r="E54" s="248"/>
      <c r="F54" s="7"/>
      <c r="G54" s="7"/>
      <c r="H54" s="1"/>
      <c r="I54" s="1"/>
      <c r="J54" s="248"/>
      <c r="U54" s="248"/>
      <c r="V54" s="1"/>
      <c r="W54" s="248"/>
      <c r="X54" s="7"/>
      <c r="Y54" s="1"/>
      <c r="AA54" s="1"/>
    </row>
    <row r="55" spans="1:29" s="14" customFormat="1" ht="27" customHeight="1">
      <c r="A55" s="296"/>
      <c r="B55" s="297" t="s">
        <v>450</v>
      </c>
      <c r="C55" s="2" t="s">
        <v>470</v>
      </c>
      <c r="D55" s="298" t="s">
        <v>0</v>
      </c>
      <c r="E55" s="298" t="s">
        <v>386</v>
      </c>
      <c r="F55" s="2" t="s">
        <v>1</v>
      </c>
      <c r="G55" s="248" t="s">
        <v>2</v>
      </c>
      <c r="H55" s="2" t="s">
        <v>3</v>
      </c>
      <c r="I55" s="2" t="s">
        <v>82</v>
      </c>
      <c r="J55" s="248"/>
      <c r="K55" s="1"/>
      <c r="O55" s="248"/>
      <c r="P55" s="7"/>
      <c r="Q55" s="307"/>
      <c r="R55" s="293"/>
      <c r="T55" s="299"/>
      <c r="U55" s="297" t="s">
        <v>472</v>
      </c>
      <c r="V55" s="278" t="s">
        <v>109</v>
      </c>
      <c r="W55" s="277" t="s">
        <v>0</v>
      </c>
      <c r="X55" s="277" t="s">
        <v>386</v>
      </c>
      <c r="Y55" s="278" t="s">
        <v>10</v>
      </c>
      <c r="Z55" s="1" t="s">
        <v>2</v>
      </c>
      <c r="AA55" s="278" t="s">
        <v>99</v>
      </c>
      <c r="AB55" s="281" t="s">
        <v>82</v>
      </c>
      <c r="AC55" s="308"/>
    </row>
    <row r="56" spans="1:29" s="14" customFormat="1" ht="27" customHeight="1">
      <c r="A56" s="296"/>
      <c r="B56" s="297"/>
      <c r="C56" s="2"/>
      <c r="D56" s="298"/>
      <c r="E56" s="298"/>
      <c r="F56" s="41"/>
      <c r="G56" s="248"/>
      <c r="H56" s="2"/>
      <c r="I56" s="2"/>
      <c r="J56" s="248"/>
      <c r="N56" s="7"/>
      <c r="O56" s="248"/>
      <c r="P56" s="7"/>
      <c r="Q56" s="307"/>
      <c r="T56" s="299"/>
      <c r="U56" s="297"/>
      <c r="V56" s="278"/>
      <c r="W56" s="277"/>
      <c r="X56" s="277"/>
      <c r="Y56" s="2"/>
      <c r="Z56" s="1"/>
      <c r="AA56" s="279"/>
      <c r="AC56" s="308"/>
    </row>
    <row r="57" spans="1:29" s="14" customFormat="1" ht="27" customHeight="1">
      <c r="A57" s="296"/>
      <c r="B57" s="297" t="s">
        <v>451</v>
      </c>
      <c r="C57" s="2" t="s">
        <v>135</v>
      </c>
      <c r="D57" s="298" t="s">
        <v>0</v>
      </c>
      <c r="E57" s="298" t="s">
        <v>386</v>
      </c>
      <c r="F57" s="2" t="s">
        <v>33</v>
      </c>
      <c r="G57" s="1" t="s">
        <v>2</v>
      </c>
      <c r="H57" s="2" t="s">
        <v>87</v>
      </c>
      <c r="I57" s="2" t="s">
        <v>82</v>
      </c>
      <c r="J57" s="248"/>
      <c r="O57" s="248"/>
      <c r="P57" s="7"/>
      <c r="Q57" s="307"/>
      <c r="R57" s="293"/>
      <c r="T57" s="299"/>
      <c r="U57" s="297" t="s">
        <v>473</v>
      </c>
      <c r="V57" s="278" t="s">
        <v>110</v>
      </c>
      <c r="W57" s="277" t="s">
        <v>0</v>
      </c>
      <c r="X57" s="277" t="s">
        <v>386</v>
      </c>
      <c r="Y57" s="278" t="s">
        <v>8</v>
      </c>
      <c r="Z57" s="1" t="s">
        <v>2</v>
      </c>
      <c r="AA57" s="278" t="s">
        <v>111</v>
      </c>
      <c r="AB57" s="281" t="s">
        <v>82</v>
      </c>
      <c r="AC57" s="308"/>
    </row>
    <row r="58" spans="1:29" s="14" customFormat="1" ht="27" customHeight="1">
      <c r="A58" s="296"/>
      <c r="B58" s="297"/>
      <c r="C58" s="2"/>
      <c r="D58" s="298"/>
      <c r="E58" s="298"/>
      <c r="F58" s="2"/>
      <c r="G58" s="1"/>
      <c r="H58" s="2"/>
      <c r="I58" s="2"/>
      <c r="J58" s="248"/>
      <c r="N58" s="7"/>
      <c r="O58" s="248"/>
      <c r="P58" s="7"/>
      <c r="Q58" s="307"/>
      <c r="T58" s="299"/>
      <c r="U58" s="297"/>
      <c r="V58" s="278"/>
      <c r="W58" s="277"/>
      <c r="X58" s="277"/>
      <c r="Y58" s="2"/>
      <c r="Z58" s="1"/>
      <c r="AA58" s="279"/>
      <c r="AC58" s="308"/>
    </row>
    <row r="59" spans="1:29" s="14" customFormat="1" ht="27" customHeight="1">
      <c r="A59" s="296"/>
      <c r="B59" s="297" t="s">
        <v>452</v>
      </c>
      <c r="C59" s="2" t="s">
        <v>122</v>
      </c>
      <c r="D59" s="298" t="s">
        <v>0</v>
      </c>
      <c r="E59" s="298" t="s">
        <v>386</v>
      </c>
      <c r="F59" s="2" t="s">
        <v>1</v>
      </c>
      <c r="G59" s="1" t="s">
        <v>2</v>
      </c>
      <c r="H59" s="2" t="s">
        <v>22</v>
      </c>
      <c r="I59" s="2" t="s">
        <v>82</v>
      </c>
      <c r="J59" s="248"/>
      <c r="O59" s="248"/>
      <c r="P59" s="7"/>
      <c r="Q59" s="307"/>
      <c r="R59" s="293"/>
      <c r="T59" s="299"/>
      <c r="U59" s="297" t="s">
        <v>456</v>
      </c>
      <c r="V59" s="278" t="s">
        <v>471</v>
      </c>
      <c r="W59" s="277" t="s">
        <v>0</v>
      </c>
      <c r="X59" s="277" t="s">
        <v>386</v>
      </c>
      <c r="Y59" s="278" t="s">
        <v>1</v>
      </c>
      <c r="Z59" s="1" t="s">
        <v>2</v>
      </c>
      <c r="AA59" s="278" t="s">
        <v>123</v>
      </c>
      <c r="AB59" s="281" t="s">
        <v>82</v>
      </c>
      <c r="AC59" s="308"/>
    </row>
    <row r="60" spans="1:29" s="14" customFormat="1" ht="27" customHeight="1">
      <c r="A60" s="296"/>
      <c r="B60" s="297"/>
      <c r="C60" s="2"/>
      <c r="D60" s="298"/>
      <c r="E60" s="298"/>
      <c r="F60" s="2"/>
      <c r="G60" s="1"/>
      <c r="H60" s="2"/>
      <c r="I60" s="2"/>
      <c r="J60" s="248"/>
      <c r="N60" s="7"/>
      <c r="O60" s="248"/>
      <c r="P60" s="7"/>
      <c r="Q60" s="307"/>
      <c r="T60" s="299"/>
      <c r="U60" s="297"/>
      <c r="V60" s="278"/>
      <c r="W60" s="277"/>
      <c r="X60" s="277"/>
      <c r="Y60" s="2"/>
      <c r="Z60" s="1"/>
      <c r="AA60" s="279"/>
      <c r="AC60" s="308"/>
    </row>
    <row r="61" spans="1:29" s="14" customFormat="1" ht="27" customHeight="1">
      <c r="A61" s="296"/>
      <c r="B61" s="297" t="s">
        <v>453</v>
      </c>
      <c r="C61" s="2" t="s">
        <v>88</v>
      </c>
      <c r="D61" s="298" t="s">
        <v>0</v>
      </c>
      <c r="E61" s="298" t="s">
        <v>386</v>
      </c>
      <c r="F61" s="2" t="s">
        <v>24</v>
      </c>
      <c r="G61" s="1" t="s">
        <v>2</v>
      </c>
      <c r="H61" s="2" t="s">
        <v>32</v>
      </c>
      <c r="I61" s="2" t="s">
        <v>82</v>
      </c>
      <c r="J61" s="248"/>
      <c r="P61" s="282"/>
      <c r="Q61" s="307"/>
      <c r="R61" s="293"/>
      <c r="T61" s="299"/>
      <c r="U61" s="297" t="s">
        <v>457</v>
      </c>
      <c r="V61" s="278" t="s">
        <v>94</v>
      </c>
      <c r="W61" s="277" t="s">
        <v>0</v>
      </c>
      <c r="X61" s="277" t="s">
        <v>386</v>
      </c>
      <c r="Y61" s="278" t="s">
        <v>10</v>
      </c>
      <c r="Z61" s="1" t="s">
        <v>2</v>
      </c>
      <c r="AA61" s="278" t="s">
        <v>95</v>
      </c>
      <c r="AB61" s="281" t="s">
        <v>82</v>
      </c>
      <c r="AC61" s="308"/>
    </row>
    <row r="62" spans="1:28" s="14" customFormat="1" ht="27" customHeight="1">
      <c r="A62" s="296"/>
      <c r="B62" s="248"/>
      <c r="C62" s="300"/>
      <c r="D62" s="248"/>
      <c r="E62" s="248"/>
      <c r="F62" s="41"/>
      <c r="G62" s="1"/>
      <c r="J62" s="248"/>
      <c r="P62" s="282"/>
      <c r="U62" s="248"/>
      <c r="V62" s="1"/>
      <c r="W62" s="248"/>
      <c r="X62" s="1"/>
      <c r="Y62" s="41"/>
      <c r="Z62" s="41"/>
      <c r="AA62" s="1"/>
      <c r="AB62" s="1"/>
    </row>
    <row r="63" spans="3:23" s="14" customFormat="1" ht="27" customHeight="1">
      <c r="C63" s="1"/>
      <c r="D63" s="248"/>
      <c r="E63" s="248"/>
      <c r="F63" s="7"/>
      <c r="G63" s="7"/>
      <c r="H63" s="1"/>
      <c r="I63" s="1"/>
      <c r="J63" s="248"/>
      <c r="N63" s="7"/>
      <c r="U63" s="248"/>
      <c r="V63" s="1"/>
      <c r="W63" s="248"/>
    </row>
    <row r="64" spans="1:23" s="14" customFormat="1" ht="27" customHeight="1">
      <c r="A64" s="309"/>
      <c r="C64" s="1"/>
      <c r="D64" s="223"/>
      <c r="E64" s="223"/>
      <c r="F64" s="309"/>
      <c r="G64" s="309"/>
      <c r="H64" s="309"/>
      <c r="I64" s="309"/>
      <c r="J64" s="42"/>
      <c r="L64" s="309"/>
      <c r="N64" s="42"/>
      <c r="U64" s="248"/>
      <c r="V64" s="1"/>
      <c r="W64" s="248"/>
    </row>
    <row r="65" spans="3:23" s="14" customFormat="1" ht="18.75">
      <c r="C65" s="1"/>
      <c r="D65" s="248"/>
      <c r="E65" s="248"/>
      <c r="F65" s="7"/>
      <c r="G65" s="7"/>
      <c r="H65" s="7"/>
      <c r="I65" s="7"/>
      <c r="J65" s="7"/>
      <c r="N65" s="7"/>
      <c r="U65" s="248"/>
      <c r="V65" s="1"/>
      <c r="W65" s="248"/>
    </row>
    <row r="66" spans="3:23" s="14" customFormat="1" ht="18.75">
      <c r="C66" s="1"/>
      <c r="D66" s="248"/>
      <c r="E66" s="248"/>
      <c r="F66" s="7"/>
      <c r="G66" s="7"/>
      <c r="H66" s="7"/>
      <c r="I66" s="7"/>
      <c r="J66" s="7"/>
      <c r="L66" s="309"/>
      <c r="N66" s="42"/>
      <c r="U66" s="248"/>
      <c r="V66" s="1"/>
      <c r="W66" s="248"/>
    </row>
    <row r="67" spans="3:28" s="14" customFormat="1" ht="24" customHeight="1">
      <c r="C67" s="1"/>
      <c r="D67" s="248"/>
      <c r="E67" s="248"/>
      <c r="F67" s="7"/>
      <c r="G67" s="7"/>
      <c r="H67" s="7"/>
      <c r="I67" s="7"/>
      <c r="J67" s="7"/>
      <c r="U67" s="248"/>
      <c r="V67" s="1"/>
      <c r="W67" s="248"/>
      <c r="Y67" s="7"/>
      <c r="Z67" s="7"/>
      <c r="AA67" s="307"/>
      <c r="AB67" s="307"/>
    </row>
    <row r="68" spans="3:26" s="14" customFormat="1" ht="12.75" customHeight="1">
      <c r="C68" s="1"/>
      <c r="D68" s="248"/>
      <c r="E68" s="248"/>
      <c r="H68" s="1"/>
      <c r="I68" s="1"/>
      <c r="J68" s="248"/>
      <c r="U68" s="248"/>
      <c r="V68" s="1"/>
      <c r="W68" s="248"/>
      <c r="Y68" s="7"/>
      <c r="Z68" s="7"/>
    </row>
    <row r="69" spans="3:26" s="14" customFormat="1" ht="12.75" customHeight="1">
      <c r="C69" s="1"/>
      <c r="D69" s="248"/>
      <c r="E69" s="248"/>
      <c r="H69" s="1"/>
      <c r="I69" s="1"/>
      <c r="J69" s="248"/>
      <c r="U69" s="248"/>
      <c r="V69" s="1"/>
      <c r="W69" s="248"/>
      <c r="Y69" s="7"/>
      <c r="Z69" s="7"/>
    </row>
    <row r="83" ht="13.5" customHeight="1"/>
    <row r="84" ht="13.5" customHeight="1"/>
    <row r="85" ht="13.5" customHeight="1"/>
    <row r="86" ht="13.5" customHeight="1"/>
  </sheetData>
  <sheetProtection/>
  <mergeCells count="469">
    <mergeCell ref="B1:AC1"/>
    <mergeCell ref="B2:I2"/>
    <mergeCell ref="L2:S2"/>
    <mergeCell ref="W2:AC2"/>
    <mergeCell ref="W3:AC3"/>
    <mergeCell ref="A4:A5"/>
    <mergeCell ref="B4:B5"/>
    <mergeCell ref="C4:C5"/>
    <mergeCell ref="D4:D5"/>
    <mergeCell ref="E4:E5"/>
    <mergeCell ref="Y4:Y5"/>
    <mergeCell ref="Z4:Z5"/>
    <mergeCell ref="AA4:AA5"/>
    <mergeCell ref="AB4:AB5"/>
    <mergeCell ref="AC4:AC5"/>
    <mergeCell ref="F4:F5"/>
    <mergeCell ref="G4:G5"/>
    <mergeCell ref="H4:H5"/>
    <mergeCell ref="I4:I5"/>
    <mergeCell ref="V4:V5"/>
    <mergeCell ref="E6:E7"/>
    <mergeCell ref="F6:F7"/>
    <mergeCell ref="G6:G7"/>
    <mergeCell ref="H6:H7"/>
    <mergeCell ref="I6:I7"/>
    <mergeCell ref="X4:X5"/>
    <mergeCell ref="W4:W5"/>
    <mergeCell ref="A10:A11"/>
    <mergeCell ref="B10:B11"/>
    <mergeCell ref="C10:C11"/>
    <mergeCell ref="D10:D11"/>
    <mergeCell ref="E10:E11"/>
    <mergeCell ref="AD4:AD5"/>
    <mergeCell ref="A6:A7"/>
    <mergeCell ref="B6:B7"/>
    <mergeCell ref="C6:C7"/>
    <mergeCell ref="D6:D7"/>
    <mergeCell ref="X6:X7"/>
    <mergeCell ref="Y6:Y7"/>
    <mergeCell ref="Z6:Z7"/>
    <mergeCell ref="AA6:AA7"/>
    <mergeCell ref="AC8:AC9"/>
    <mergeCell ref="AD8:AD9"/>
    <mergeCell ref="AB6:AB7"/>
    <mergeCell ref="AC6:AC7"/>
    <mergeCell ref="AD6:AD7"/>
    <mergeCell ref="J7:J8"/>
    <mergeCell ref="U7:U8"/>
    <mergeCell ref="A8:A9"/>
    <mergeCell ref="B8:B9"/>
    <mergeCell ref="C8:C9"/>
    <mergeCell ref="D8:D9"/>
    <mergeCell ref="E8:E9"/>
    <mergeCell ref="V6:V7"/>
    <mergeCell ref="W6:W7"/>
    <mergeCell ref="F8:F9"/>
    <mergeCell ref="G8:G9"/>
    <mergeCell ref="H8:H9"/>
    <mergeCell ref="I8:I9"/>
    <mergeCell ref="O8:P8"/>
    <mergeCell ref="V8:V9"/>
    <mergeCell ref="L9:L10"/>
    <mergeCell ref="O9:P9"/>
    <mergeCell ref="S9:S10"/>
    <mergeCell ref="V10:V11"/>
    <mergeCell ref="AB12:AB13"/>
    <mergeCell ref="AC12:AC13"/>
    <mergeCell ref="W8:W9"/>
    <mergeCell ref="X8:X9"/>
    <mergeCell ref="Y8:Y9"/>
    <mergeCell ref="Z8:Z9"/>
    <mergeCell ref="AA8:AA9"/>
    <mergeCell ref="AB8:AB9"/>
    <mergeCell ref="X10:X11"/>
    <mergeCell ref="Y10:Y11"/>
    <mergeCell ref="Z10:Z11"/>
    <mergeCell ref="AA10:AA11"/>
    <mergeCell ref="AB10:AB11"/>
    <mergeCell ref="F10:F11"/>
    <mergeCell ref="G10:G11"/>
    <mergeCell ref="H10:H11"/>
    <mergeCell ref="I10:I11"/>
    <mergeCell ref="O10:P10"/>
    <mergeCell ref="A12:A13"/>
    <mergeCell ref="B12:B13"/>
    <mergeCell ref="C12:C13"/>
    <mergeCell ref="D12:D13"/>
    <mergeCell ref="E12:E13"/>
    <mergeCell ref="F12:F13"/>
    <mergeCell ref="AB14:AB15"/>
    <mergeCell ref="AC14:AC15"/>
    <mergeCell ref="AD14:AD15"/>
    <mergeCell ref="G14:G15"/>
    <mergeCell ref="H14:H15"/>
    <mergeCell ref="AC10:AC11"/>
    <mergeCell ref="AD10:AD11"/>
    <mergeCell ref="J11:J12"/>
    <mergeCell ref="U11:U12"/>
    <mergeCell ref="W10:W11"/>
    <mergeCell ref="Y12:Y13"/>
    <mergeCell ref="Z12:Z13"/>
    <mergeCell ref="AA12:AA13"/>
    <mergeCell ref="Y14:Y15"/>
    <mergeCell ref="Z14:Z15"/>
    <mergeCell ref="AA14:AA15"/>
    <mergeCell ref="A14:A15"/>
    <mergeCell ref="B14:B15"/>
    <mergeCell ref="C14:C15"/>
    <mergeCell ref="D14:D15"/>
    <mergeCell ref="E14:E15"/>
    <mergeCell ref="F14:F15"/>
    <mergeCell ref="G16:G17"/>
    <mergeCell ref="H16:H17"/>
    <mergeCell ref="AA16:AA17"/>
    <mergeCell ref="AD12:AD13"/>
    <mergeCell ref="G12:G13"/>
    <mergeCell ref="H12:H13"/>
    <mergeCell ref="I12:I13"/>
    <mergeCell ref="V12:V13"/>
    <mergeCell ref="W12:W13"/>
    <mergeCell ref="X12:X13"/>
    <mergeCell ref="F16:F17"/>
    <mergeCell ref="Y18:Y19"/>
    <mergeCell ref="Z18:Z19"/>
    <mergeCell ref="AA18:AA19"/>
    <mergeCell ref="I14:I15"/>
    <mergeCell ref="V14:V15"/>
    <mergeCell ref="W14:W15"/>
    <mergeCell ref="X14:X15"/>
    <mergeCell ref="M15:M16"/>
    <mergeCell ref="R15:R16"/>
    <mergeCell ref="V16:V17"/>
    <mergeCell ref="W16:W17"/>
    <mergeCell ref="X16:X17"/>
    <mergeCell ref="Y16:Y17"/>
    <mergeCell ref="Z16:Z17"/>
    <mergeCell ref="A16:A17"/>
    <mergeCell ref="B16:B17"/>
    <mergeCell ref="C16:C17"/>
    <mergeCell ref="D16:D17"/>
    <mergeCell ref="E16:E17"/>
    <mergeCell ref="AB16:AB17"/>
    <mergeCell ref="AC16:AC17"/>
    <mergeCell ref="AD16:AD17"/>
    <mergeCell ref="A18:A19"/>
    <mergeCell ref="B18:B19"/>
    <mergeCell ref="C18:C19"/>
    <mergeCell ref="D18:D19"/>
    <mergeCell ref="E18:E19"/>
    <mergeCell ref="F18:F19"/>
    <mergeCell ref="I16:I17"/>
    <mergeCell ref="V20:V21"/>
    <mergeCell ref="W20:W21"/>
    <mergeCell ref="X20:X21"/>
    <mergeCell ref="Y20:Y21"/>
    <mergeCell ref="Z20:Z21"/>
    <mergeCell ref="AD20:AD21"/>
    <mergeCell ref="AD18:AD19"/>
    <mergeCell ref="G18:G19"/>
    <mergeCell ref="H18:H19"/>
    <mergeCell ref="I18:I19"/>
    <mergeCell ref="V18:V19"/>
    <mergeCell ref="W18:W19"/>
    <mergeCell ref="X18:X19"/>
    <mergeCell ref="J19:J20"/>
    <mergeCell ref="U19:U20"/>
    <mergeCell ref="G20:G21"/>
    <mergeCell ref="Y22:Y23"/>
    <mergeCell ref="Z22:Z23"/>
    <mergeCell ref="AA22:AA23"/>
    <mergeCell ref="AB22:AB23"/>
    <mergeCell ref="AC22:AC23"/>
    <mergeCell ref="AB18:AB19"/>
    <mergeCell ref="AC18:AC19"/>
    <mergeCell ref="AD24:AD25"/>
    <mergeCell ref="A20:A21"/>
    <mergeCell ref="B20:B21"/>
    <mergeCell ref="C20:C21"/>
    <mergeCell ref="D20:D21"/>
    <mergeCell ref="E20:E21"/>
    <mergeCell ref="F20:F21"/>
    <mergeCell ref="AA20:AA21"/>
    <mergeCell ref="AB20:AB21"/>
    <mergeCell ref="AC20:AC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V22:V23"/>
    <mergeCell ref="W22:W23"/>
    <mergeCell ref="X22:X23"/>
    <mergeCell ref="L21:L22"/>
    <mergeCell ref="S21:S22"/>
    <mergeCell ref="H20:H21"/>
    <mergeCell ref="I20:I21"/>
    <mergeCell ref="A24:A25"/>
    <mergeCell ref="B24:B25"/>
    <mergeCell ref="C24:C25"/>
    <mergeCell ref="D24:D25"/>
    <mergeCell ref="E24:E25"/>
    <mergeCell ref="F24:F25"/>
    <mergeCell ref="H26:H27"/>
    <mergeCell ref="I26:I27"/>
    <mergeCell ref="V26:V27"/>
    <mergeCell ref="W26:W27"/>
    <mergeCell ref="X26:X27"/>
    <mergeCell ref="AD22:AD23"/>
    <mergeCell ref="J23:J24"/>
    <mergeCell ref="U23:U24"/>
    <mergeCell ref="AB24:AB25"/>
    <mergeCell ref="AC24:AC25"/>
    <mergeCell ref="A26:A27"/>
    <mergeCell ref="B26:B27"/>
    <mergeCell ref="C26:C27"/>
    <mergeCell ref="D26:D27"/>
    <mergeCell ref="E26:E27"/>
    <mergeCell ref="F26:F27"/>
    <mergeCell ref="AB26:AB27"/>
    <mergeCell ref="AC26:AC27"/>
    <mergeCell ref="AD26:AD27"/>
    <mergeCell ref="G24:G25"/>
    <mergeCell ref="H24:H25"/>
    <mergeCell ref="I24:I25"/>
    <mergeCell ref="V24:V25"/>
    <mergeCell ref="W24:W25"/>
    <mergeCell ref="X24:X25"/>
    <mergeCell ref="G26:G27"/>
    <mergeCell ref="Y24:Y25"/>
    <mergeCell ref="Z24:Z25"/>
    <mergeCell ref="AA24:AA25"/>
    <mergeCell ref="Y26:Y27"/>
    <mergeCell ref="Z26:Z27"/>
    <mergeCell ref="AA26:AA27"/>
    <mergeCell ref="Z30:Z31"/>
    <mergeCell ref="AA30:AA31"/>
    <mergeCell ref="AB28:AB29"/>
    <mergeCell ref="AC28:AC29"/>
    <mergeCell ref="AD28:AD29"/>
    <mergeCell ref="G28:G29"/>
    <mergeCell ref="H28:H29"/>
    <mergeCell ref="I28:I29"/>
    <mergeCell ref="V28:V29"/>
    <mergeCell ref="W28:W29"/>
    <mergeCell ref="Y28:Y29"/>
    <mergeCell ref="Z28:Z29"/>
    <mergeCell ref="AA28:AA29"/>
    <mergeCell ref="A28:A29"/>
    <mergeCell ref="B28:B29"/>
    <mergeCell ref="C28:C29"/>
    <mergeCell ref="D28:D29"/>
    <mergeCell ref="E28:E29"/>
    <mergeCell ref="F28:F29"/>
    <mergeCell ref="X28:X29"/>
    <mergeCell ref="Y32:Y33"/>
    <mergeCell ref="Z32:Z33"/>
    <mergeCell ref="AD32:AD33"/>
    <mergeCell ref="A30:A31"/>
    <mergeCell ref="B30:B31"/>
    <mergeCell ref="C30:C31"/>
    <mergeCell ref="D30:D31"/>
    <mergeCell ref="E30:E31"/>
    <mergeCell ref="F30:F31"/>
    <mergeCell ref="Y30:Y31"/>
    <mergeCell ref="G32:G33"/>
    <mergeCell ref="H32:H33"/>
    <mergeCell ref="I32:I33"/>
    <mergeCell ref="V32:V33"/>
    <mergeCell ref="W32:W33"/>
    <mergeCell ref="X32:X33"/>
    <mergeCell ref="AB30:AB31"/>
    <mergeCell ref="AC30:AC31"/>
    <mergeCell ref="AD30:AD31"/>
    <mergeCell ref="G30:G31"/>
    <mergeCell ref="H30:H31"/>
    <mergeCell ref="I30:I31"/>
    <mergeCell ref="V30:V31"/>
    <mergeCell ref="W30:W31"/>
    <mergeCell ref="X30:X31"/>
    <mergeCell ref="J31:J32"/>
    <mergeCell ref="AB32:AB33"/>
    <mergeCell ref="AC32:AC33"/>
    <mergeCell ref="L33:L34"/>
    <mergeCell ref="S33:S34"/>
    <mergeCell ref="Y34:Y35"/>
    <mergeCell ref="Z34:Z35"/>
    <mergeCell ref="AA34:AA35"/>
    <mergeCell ref="AB34:AB35"/>
    <mergeCell ref="AC34:AC35"/>
    <mergeCell ref="U31:U32"/>
    <mergeCell ref="AB36:AB37"/>
    <mergeCell ref="AC36:AC37"/>
    <mergeCell ref="AD36:AD37"/>
    <mergeCell ref="A32:A33"/>
    <mergeCell ref="B32:B33"/>
    <mergeCell ref="C32:C33"/>
    <mergeCell ref="D32:D33"/>
    <mergeCell ref="E32:E33"/>
    <mergeCell ref="F32:F33"/>
    <mergeCell ref="AA32:AA33"/>
    <mergeCell ref="X34:X35"/>
    <mergeCell ref="A34:A35"/>
    <mergeCell ref="B34:B35"/>
    <mergeCell ref="C34:C35"/>
    <mergeCell ref="D34:D35"/>
    <mergeCell ref="E34:E35"/>
    <mergeCell ref="F34:F35"/>
    <mergeCell ref="F36:F37"/>
    <mergeCell ref="G34:G35"/>
    <mergeCell ref="H34:H35"/>
    <mergeCell ref="I34:I35"/>
    <mergeCell ref="V34:V35"/>
    <mergeCell ref="W34:W35"/>
    <mergeCell ref="G40:G41"/>
    <mergeCell ref="H40:H41"/>
    <mergeCell ref="AD34:AD35"/>
    <mergeCell ref="J35:J36"/>
    <mergeCell ref="U35:U36"/>
    <mergeCell ref="A36:A37"/>
    <mergeCell ref="B36:B37"/>
    <mergeCell ref="C36:C37"/>
    <mergeCell ref="D36:D37"/>
    <mergeCell ref="E36:E37"/>
    <mergeCell ref="H38:H39"/>
    <mergeCell ref="I38:I39"/>
    <mergeCell ref="V38:V39"/>
    <mergeCell ref="W38:W39"/>
    <mergeCell ref="X38:X39"/>
    <mergeCell ref="M39:M40"/>
    <mergeCell ref="R39:R40"/>
    <mergeCell ref="A38:A39"/>
    <mergeCell ref="B38:B39"/>
    <mergeCell ref="C38:C39"/>
    <mergeCell ref="D38:D39"/>
    <mergeCell ref="E38:E39"/>
    <mergeCell ref="F38:F39"/>
    <mergeCell ref="AB38:AB39"/>
    <mergeCell ref="AC38:AC39"/>
    <mergeCell ref="AD38:AD39"/>
    <mergeCell ref="G36:G37"/>
    <mergeCell ref="H36:H37"/>
    <mergeCell ref="I36:I37"/>
    <mergeCell ref="V36:V37"/>
    <mergeCell ref="W36:W37"/>
    <mergeCell ref="X36:X37"/>
    <mergeCell ref="G38:G39"/>
    <mergeCell ref="Z42:Z43"/>
    <mergeCell ref="Y36:Y37"/>
    <mergeCell ref="Z36:Z37"/>
    <mergeCell ref="AA36:AA37"/>
    <mergeCell ref="Y38:Y39"/>
    <mergeCell ref="Z38:Z39"/>
    <mergeCell ref="AA38:AA39"/>
    <mergeCell ref="A40:A41"/>
    <mergeCell ref="B40:B41"/>
    <mergeCell ref="C40:C41"/>
    <mergeCell ref="D40:D41"/>
    <mergeCell ref="E40:E41"/>
    <mergeCell ref="F40:F41"/>
    <mergeCell ref="I40:I41"/>
    <mergeCell ref="V40:V41"/>
    <mergeCell ref="W40:W41"/>
    <mergeCell ref="X40:X41"/>
    <mergeCell ref="Y40:Y41"/>
    <mergeCell ref="Z40:Z41"/>
    <mergeCell ref="A42:A43"/>
    <mergeCell ref="B42:B43"/>
    <mergeCell ref="C42:C43"/>
    <mergeCell ref="D42:D43"/>
    <mergeCell ref="E42:E43"/>
    <mergeCell ref="F42:F43"/>
    <mergeCell ref="W44:W45"/>
    <mergeCell ref="X44:X45"/>
    <mergeCell ref="Y44:Y45"/>
    <mergeCell ref="Z44:Z45"/>
    <mergeCell ref="AD44:AD45"/>
    <mergeCell ref="AA40:AA41"/>
    <mergeCell ref="AB40:AB41"/>
    <mergeCell ref="AC40:AC41"/>
    <mergeCell ref="AD40:AD41"/>
    <mergeCell ref="Y42:Y43"/>
    <mergeCell ref="J43:J44"/>
    <mergeCell ref="U43:U44"/>
    <mergeCell ref="G44:G45"/>
    <mergeCell ref="H44:H45"/>
    <mergeCell ref="I44:I45"/>
    <mergeCell ref="V44:V45"/>
    <mergeCell ref="AA42:AA43"/>
    <mergeCell ref="AB42:AB43"/>
    <mergeCell ref="AC42:AC43"/>
    <mergeCell ref="AD42:AD43"/>
    <mergeCell ref="G42:G43"/>
    <mergeCell ref="H42:H43"/>
    <mergeCell ref="I42:I43"/>
    <mergeCell ref="V42:V43"/>
    <mergeCell ref="W42:W43"/>
    <mergeCell ref="X42:X43"/>
    <mergeCell ref="AA44:AA45"/>
    <mergeCell ref="AB44:AB45"/>
    <mergeCell ref="AC44:AC45"/>
    <mergeCell ref="L45:L46"/>
    <mergeCell ref="S45:S46"/>
    <mergeCell ref="Y46:Y47"/>
    <mergeCell ref="Z46:Z47"/>
    <mergeCell ref="AA46:AA47"/>
    <mergeCell ref="AB46:AB47"/>
    <mergeCell ref="AC46:AC47"/>
    <mergeCell ref="F46:F47"/>
    <mergeCell ref="AB48:AB49"/>
    <mergeCell ref="AC48:AC49"/>
    <mergeCell ref="AD48:AD49"/>
    <mergeCell ref="A44:A45"/>
    <mergeCell ref="B44:B45"/>
    <mergeCell ref="C44:C45"/>
    <mergeCell ref="D44:D45"/>
    <mergeCell ref="E44:E45"/>
    <mergeCell ref="F44:F45"/>
    <mergeCell ref="H46:H47"/>
    <mergeCell ref="I46:I47"/>
    <mergeCell ref="V46:V47"/>
    <mergeCell ref="W46:W47"/>
    <mergeCell ref="X46:X47"/>
    <mergeCell ref="A46:A47"/>
    <mergeCell ref="B46:B47"/>
    <mergeCell ref="C46:C47"/>
    <mergeCell ref="D46:D47"/>
    <mergeCell ref="E46:E47"/>
    <mergeCell ref="AD46:AD47"/>
    <mergeCell ref="J47:J48"/>
    <mergeCell ref="U47:U48"/>
    <mergeCell ref="A48:A49"/>
    <mergeCell ref="B48:B49"/>
    <mergeCell ref="C48:C49"/>
    <mergeCell ref="D48:D49"/>
    <mergeCell ref="E48:E49"/>
    <mergeCell ref="F48:F49"/>
    <mergeCell ref="G46:G47"/>
    <mergeCell ref="V48:V49"/>
    <mergeCell ref="W48:W49"/>
    <mergeCell ref="X48:X49"/>
    <mergeCell ref="A50:A51"/>
    <mergeCell ref="B50:B51"/>
    <mergeCell ref="C50:C51"/>
    <mergeCell ref="D50:D51"/>
    <mergeCell ref="E50:E51"/>
    <mergeCell ref="F50:F51"/>
    <mergeCell ref="Y48:Y49"/>
    <mergeCell ref="Z48:Z49"/>
    <mergeCell ref="AA48:AA49"/>
    <mergeCell ref="B53:J53"/>
    <mergeCell ref="Y50:Y51"/>
    <mergeCell ref="Z50:Z51"/>
    <mergeCell ref="AA50:AA51"/>
    <mergeCell ref="G48:G49"/>
    <mergeCell ref="H48:H49"/>
    <mergeCell ref="I48:I49"/>
    <mergeCell ref="AD50:AD51"/>
    <mergeCell ref="G50:G51"/>
    <mergeCell ref="H50:H51"/>
    <mergeCell ref="I50:I51"/>
    <mergeCell ref="V50:V51"/>
    <mergeCell ref="W50:W51"/>
    <mergeCell ref="X50:X51"/>
    <mergeCell ref="AB50:AB51"/>
    <mergeCell ref="AC50:AC51"/>
  </mergeCells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P69"/>
  <sheetViews>
    <sheetView view="pageBreakPreview" zoomScale="50" zoomScaleSheetLayoutView="50" zoomScalePageLayoutView="0" workbookViewId="0" topLeftCell="A1">
      <selection activeCell="W7" sqref="W7"/>
    </sheetView>
  </sheetViews>
  <sheetFormatPr defaultColWidth="9.00390625" defaultRowHeight="15"/>
  <cols>
    <col min="1" max="1" width="9.00390625" style="15" customWidth="1"/>
    <col min="2" max="2" width="6.421875" style="114" customWidth="1"/>
    <col min="3" max="4" width="23.57421875" style="114" customWidth="1"/>
    <col min="5" max="5" width="6.57421875" style="138" customWidth="1"/>
    <col min="6" max="12" width="6.57421875" style="123" customWidth="1"/>
    <col min="13" max="14" width="23.57421875" style="12" customWidth="1"/>
    <col min="15" max="15" width="6.421875" style="9" customWidth="1"/>
    <col min="16" max="16" width="9.00390625" style="16" customWidth="1"/>
    <col min="17" max="248" width="9.00390625" style="9" customWidth="1"/>
    <col min="249" max="16384" width="9.00390625" style="8" customWidth="1"/>
  </cols>
  <sheetData>
    <row r="1" spans="2:16" ht="38.25" customHeight="1">
      <c r="B1" s="94" t="s">
        <v>198</v>
      </c>
      <c r="C1" s="178"/>
      <c r="D1" s="178"/>
      <c r="E1" s="123"/>
      <c r="L1" s="124"/>
      <c r="M1" s="533" t="s">
        <v>148</v>
      </c>
      <c r="N1" s="533"/>
      <c r="O1" s="533"/>
      <c r="P1" s="14"/>
    </row>
    <row r="2" spans="2:16" ht="31.5" customHeight="1">
      <c r="B2" s="5"/>
      <c r="C2" s="6"/>
      <c r="D2" s="6"/>
      <c r="E2" s="66"/>
      <c r="L2" s="124"/>
      <c r="M2" s="532" t="s">
        <v>149</v>
      </c>
      <c r="N2" s="532"/>
      <c r="O2" s="532"/>
      <c r="P2" s="14"/>
    </row>
    <row r="3" spans="1:16" ht="17.25" customHeight="1">
      <c r="A3" s="524">
        <v>2</v>
      </c>
      <c r="B3" s="525">
        <v>1</v>
      </c>
      <c r="C3" s="10" t="s">
        <v>150</v>
      </c>
      <c r="D3" s="4"/>
      <c r="E3" s="66"/>
      <c r="M3" s="10" t="s">
        <v>151</v>
      </c>
      <c r="N3" s="4"/>
      <c r="O3" s="525">
        <v>17</v>
      </c>
      <c r="P3" s="524">
        <v>26</v>
      </c>
    </row>
    <row r="4" spans="1:16" ht="21.75" customHeight="1" thickBot="1">
      <c r="A4" s="524"/>
      <c r="B4" s="525"/>
      <c r="C4" s="526" t="str">
        <f>_xlfn.IFERROR(VLOOKUP(A3,'出場一覧'!$A:$O,6),"")</f>
        <v>平林　夏帆</v>
      </c>
      <c r="D4" s="528" t="str">
        <f>_xlfn.IFERROR(VLOOKUP(A3,'出場一覧'!$A:$O,9),"")</f>
        <v>沖縄尚学</v>
      </c>
      <c r="E4" s="334"/>
      <c r="L4" s="125"/>
      <c r="M4" s="526" t="str">
        <f>_xlfn.IFERROR(VLOOKUP(P3,'出場一覧'!$A:$O,6),"")</f>
        <v>岡山　千穂</v>
      </c>
      <c r="N4" s="526" t="str">
        <f>_xlfn.IFERROR(VLOOKUP(P3,'出場一覧'!$A:$O,9),"")</f>
        <v>仁愛女子</v>
      </c>
      <c r="O4" s="525"/>
      <c r="P4" s="524"/>
    </row>
    <row r="5" spans="1:16" ht="21.75" customHeight="1" thickBot="1" thickTop="1">
      <c r="A5" s="524"/>
      <c r="B5" s="525"/>
      <c r="C5" s="527"/>
      <c r="D5" s="529"/>
      <c r="E5" s="127"/>
      <c r="F5" s="458" t="s">
        <v>528</v>
      </c>
      <c r="G5" s="127"/>
      <c r="H5" s="127"/>
      <c r="I5" s="127"/>
      <c r="J5" s="127"/>
      <c r="K5" s="469" t="s">
        <v>535</v>
      </c>
      <c r="L5" s="129"/>
      <c r="M5" s="527"/>
      <c r="N5" s="527"/>
      <c r="O5" s="525"/>
      <c r="P5" s="524"/>
    </row>
    <row r="6" spans="1:16" ht="17.25" customHeight="1" thickTop="1">
      <c r="A6" s="524">
        <v>10</v>
      </c>
      <c r="B6" s="525">
        <v>2</v>
      </c>
      <c r="C6" s="10" t="s">
        <v>152</v>
      </c>
      <c r="D6" s="4"/>
      <c r="E6" s="127">
        <v>1</v>
      </c>
      <c r="F6" s="439">
        <v>62</v>
      </c>
      <c r="G6" s="459"/>
      <c r="H6" s="127"/>
      <c r="I6" s="127"/>
      <c r="J6" s="127"/>
      <c r="K6" s="464">
        <v>64</v>
      </c>
      <c r="L6" s="459">
        <v>9</v>
      </c>
      <c r="M6" s="10" t="s">
        <v>153</v>
      </c>
      <c r="N6" s="4"/>
      <c r="O6" s="525">
        <v>18</v>
      </c>
      <c r="P6" s="524">
        <v>36</v>
      </c>
    </row>
    <row r="7" spans="1:16" ht="21.75" customHeight="1" thickBot="1">
      <c r="A7" s="524"/>
      <c r="B7" s="525"/>
      <c r="C7" s="526" t="str">
        <f>_xlfn.IFERROR(VLOOKUP(A6,'出場一覧'!$A:$O,6),"")</f>
        <v>佐藤　成美</v>
      </c>
      <c r="D7" s="528" t="str">
        <f>_xlfn.IFERROR(VLOOKUP(A6,'出場一覧'!$A:$O,9),"")</f>
        <v>作新学院</v>
      </c>
      <c r="E7" s="128"/>
      <c r="F7" s="127"/>
      <c r="G7" s="459"/>
      <c r="H7" s="127"/>
      <c r="I7" s="127"/>
      <c r="J7" s="127"/>
      <c r="K7" s="459"/>
      <c r="L7" s="475"/>
      <c r="M7" s="526" t="str">
        <f>_xlfn.IFERROR(VLOOKUP(P6,'出場一覧'!$A:$O,6),"")</f>
        <v>清水　柚華</v>
      </c>
      <c r="N7" s="526" t="str">
        <f>_xlfn.IFERROR(VLOOKUP(P6,'出場一覧'!$A:$O,9),"")</f>
        <v>京都外大西</v>
      </c>
      <c r="O7" s="525"/>
      <c r="P7" s="524"/>
    </row>
    <row r="8" spans="1:16" ht="21.75" customHeight="1" thickBot="1" thickTop="1">
      <c r="A8" s="524"/>
      <c r="B8" s="525"/>
      <c r="C8" s="527"/>
      <c r="D8" s="529"/>
      <c r="E8" s="534"/>
      <c r="F8" s="127"/>
      <c r="G8" s="458" t="s">
        <v>528</v>
      </c>
      <c r="H8" s="127"/>
      <c r="I8" s="127"/>
      <c r="J8" s="474" t="s">
        <v>535</v>
      </c>
      <c r="K8" s="459"/>
      <c r="L8" s="127"/>
      <c r="M8" s="527"/>
      <c r="N8" s="527"/>
      <c r="O8" s="525"/>
      <c r="P8" s="524"/>
    </row>
    <row r="9" spans="1:16" ht="17.25" customHeight="1" thickTop="1">
      <c r="A9" s="524">
        <v>5</v>
      </c>
      <c r="B9" s="525">
        <v>3</v>
      </c>
      <c r="C9" s="10" t="s">
        <v>154</v>
      </c>
      <c r="D9" s="4"/>
      <c r="E9" s="535"/>
      <c r="F9" s="127">
        <v>17</v>
      </c>
      <c r="G9" s="439">
        <v>61</v>
      </c>
      <c r="H9" s="127"/>
      <c r="I9" s="127"/>
      <c r="J9" s="438" t="s">
        <v>536</v>
      </c>
      <c r="K9" s="127">
        <v>21</v>
      </c>
      <c r="L9" s="127"/>
      <c r="M9" s="10" t="s">
        <v>155</v>
      </c>
      <c r="N9" s="4"/>
      <c r="O9" s="525">
        <v>19</v>
      </c>
      <c r="P9" s="524">
        <v>28</v>
      </c>
    </row>
    <row r="10" spans="1:16" ht="21.75" customHeight="1">
      <c r="A10" s="524"/>
      <c r="B10" s="525"/>
      <c r="C10" s="526" t="str">
        <f>_xlfn.IFERROR(VLOOKUP(A9,'出場一覧'!$A:$O,6),"")</f>
        <v>遠藤　由香莉</v>
      </c>
      <c r="D10" s="528" t="str">
        <f>_xlfn.IFERROR(VLOOKUP(A9,'出場一覧'!$A:$O,9),"")</f>
        <v>日大三島</v>
      </c>
      <c r="E10" s="133"/>
      <c r="F10" s="127"/>
      <c r="G10" s="130"/>
      <c r="H10" s="127"/>
      <c r="I10" s="127"/>
      <c r="J10" s="131"/>
      <c r="K10" s="127"/>
      <c r="L10" s="134"/>
      <c r="M10" s="526" t="str">
        <f>_xlfn.IFERROR(VLOOKUP(P9,'出場一覧'!$A:$O,6),"")</f>
        <v>板谷　有珠</v>
      </c>
      <c r="N10" s="526" t="str">
        <f>_xlfn.IFERROR(VLOOKUP(P9,'出場一覧'!$A:$O,9),"")</f>
        <v>北陸学院</v>
      </c>
      <c r="O10" s="525"/>
      <c r="P10" s="524"/>
    </row>
    <row r="11" spans="1:16" ht="21.75" customHeight="1" thickBot="1">
      <c r="A11" s="524"/>
      <c r="B11" s="525"/>
      <c r="C11" s="527"/>
      <c r="D11" s="529"/>
      <c r="E11" s="126"/>
      <c r="F11" s="460" t="s">
        <v>502</v>
      </c>
      <c r="G11" s="130"/>
      <c r="H11" s="127"/>
      <c r="I11" s="127"/>
      <c r="J11" s="131"/>
      <c r="K11" s="469" t="s">
        <v>537</v>
      </c>
      <c r="L11" s="129"/>
      <c r="M11" s="527"/>
      <c r="N11" s="527"/>
      <c r="O11" s="525"/>
      <c r="P11" s="524"/>
    </row>
    <row r="12" spans="1:16" ht="17.25" customHeight="1" thickTop="1">
      <c r="A12" s="524">
        <v>8</v>
      </c>
      <c r="B12" s="525">
        <v>4</v>
      </c>
      <c r="C12" s="10" t="s">
        <v>156</v>
      </c>
      <c r="D12" s="4"/>
      <c r="E12" s="127">
        <v>2</v>
      </c>
      <c r="F12" s="462">
        <v>61</v>
      </c>
      <c r="G12" s="127"/>
      <c r="H12" s="127"/>
      <c r="I12" s="127"/>
      <c r="J12" s="127"/>
      <c r="K12" s="440">
        <v>63</v>
      </c>
      <c r="L12" s="459">
        <v>10</v>
      </c>
      <c r="M12" s="10" t="s">
        <v>157</v>
      </c>
      <c r="N12" s="4"/>
      <c r="O12" s="525">
        <v>20</v>
      </c>
      <c r="P12" s="524">
        <v>31</v>
      </c>
    </row>
    <row r="13" spans="1:16" ht="21.75" customHeight="1" thickBot="1">
      <c r="A13" s="524"/>
      <c r="B13" s="525"/>
      <c r="C13" s="526" t="str">
        <f>_xlfn.IFERROR(VLOOKUP(A12,'出場一覧'!$A:$O,6),"")</f>
        <v>高橋　悠</v>
      </c>
      <c r="D13" s="528" t="str">
        <f>_xlfn.IFERROR(VLOOKUP(A12,'出場一覧'!$A:$O,9),"")</f>
        <v>大成</v>
      </c>
      <c r="E13" s="461"/>
      <c r="F13" s="459"/>
      <c r="G13" s="127"/>
      <c r="H13" s="127"/>
      <c r="I13" s="127"/>
      <c r="J13" s="127"/>
      <c r="K13" s="127"/>
      <c r="L13" s="475"/>
      <c r="M13" s="526" t="str">
        <f>_xlfn.IFERROR(VLOOKUP(P12,'出場一覧'!$A:$O,6),"")</f>
        <v>渡邊　早和子</v>
      </c>
      <c r="N13" s="526" t="str">
        <f>_xlfn.IFERROR(VLOOKUP(P12,'出場一覧'!$A:$O,9),"")</f>
        <v>新田</v>
      </c>
      <c r="O13" s="525"/>
      <c r="P13" s="524"/>
    </row>
    <row r="14" spans="1:16" ht="21.75" customHeight="1" thickTop="1">
      <c r="A14" s="524"/>
      <c r="B14" s="525"/>
      <c r="C14" s="527"/>
      <c r="D14" s="529"/>
      <c r="E14" s="127"/>
      <c r="F14" s="127"/>
      <c r="G14" s="127"/>
      <c r="H14" s="135"/>
      <c r="I14" s="135"/>
      <c r="J14" s="127"/>
      <c r="K14" s="135"/>
      <c r="L14" s="127"/>
      <c r="M14" s="527"/>
      <c r="N14" s="527"/>
      <c r="O14" s="525"/>
      <c r="P14" s="524"/>
    </row>
    <row r="15" spans="1:16" ht="17.25" customHeight="1">
      <c r="A15" s="524">
        <v>9</v>
      </c>
      <c r="B15" s="525">
        <v>5</v>
      </c>
      <c r="C15" s="10" t="s">
        <v>158</v>
      </c>
      <c r="D15" s="4"/>
      <c r="E15" s="127"/>
      <c r="F15" s="127"/>
      <c r="G15" s="127"/>
      <c r="H15" s="135"/>
      <c r="I15" s="135"/>
      <c r="J15" s="127"/>
      <c r="K15" s="135"/>
      <c r="L15" s="127"/>
      <c r="M15" s="10" t="s">
        <v>159</v>
      </c>
      <c r="N15" s="4"/>
      <c r="O15" s="525">
        <v>21</v>
      </c>
      <c r="P15" s="524">
        <v>32</v>
      </c>
    </row>
    <row r="16" spans="1:16" ht="21.75" customHeight="1">
      <c r="A16" s="524"/>
      <c r="B16" s="525"/>
      <c r="C16" s="526" t="str">
        <f>_xlfn.IFERROR(VLOOKUP(A15,'出場一覧'!$A:$O,6),"")</f>
        <v>濱永　花季</v>
      </c>
      <c r="D16" s="528" t="str">
        <f>_xlfn.IFERROR(VLOOKUP(A15,'出場一覧'!$A:$O,9),"")</f>
        <v>新田</v>
      </c>
      <c r="E16" s="136"/>
      <c r="F16" s="127"/>
      <c r="G16" s="127"/>
      <c r="H16" s="135"/>
      <c r="I16" s="135"/>
      <c r="J16" s="127"/>
      <c r="K16" s="135"/>
      <c r="L16" s="134"/>
      <c r="M16" s="526" t="str">
        <f>_xlfn.IFERROR(VLOOKUP(P15,'出場一覧'!$A:$O,6),"")</f>
        <v>淺野　汐香</v>
      </c>
      <c r="N16" s="526" t="str">
        <f>_xlfn.IFERROR(VLOOKUP(P15,'出場一覧'!$A:$O,9),"")</f>
        <v>愛知啓成</v>
      </c>
      <c r="O16" s="525"/>
      <c r="P16" s="524"/>
    </row>
    <row r="17" spans="1:16" ht="21.75" customHeight="1" thickBot="1">
      <c r="A17" s="524"/>
      <c r="B17" s="525"/>
      <c r="C17" s="527"/>
      <c r="D17" s="529"/>
      <c r="E17" s="126"/>
      <c r="F17" s="457" t="s">
        <v>529</v>
      </c>
      <c r="G17" s="127"/>
      <c r="H17" s="127"/>
      <c r="I17" s="127"/>
      <c r="J17" s="127"/>
      <c r="K17" s="469" t="s">
        <v>516</v>
      </c>
      <c r="L17" s="129"/>
      <c r="M17" s="527"/>
      <c r="N17" s="527"/>
      <c r="O17" s="525"/>
      <c r="P17" s="524"/>
    </row>
    <row r="18" spans="1:16" ht="17.25" customHeight="1" thickTop="1">
      <c r="A18" s="524">
        <v>6</v>
      </c>
      <c r="B18" s="525">
        <v>6</v>
      </c>
      <c r="C18" s="10" t="s">
        <v>160</v>
      </c>
      <c r="D18" s="4"/>
      <c r="E18" s="127">
        <v>3</v>
      </c>
      <c r="F18" s="464">
        <v>64</v>
      </c>
      <c r="G18" s="459"/>
      <c r="H18" s="127"/>
      <c r="I18" s="127"/>
      <c r="J18" s="127"/>
      <c r="K18" s="464">
        <v>62</v>
      </c>
      <c r="L18" s="459">
        <v>11</v>
      </c>
      <c r="M18" s="10" t="s">
        <v>161</v>
      </c>
      <c r="N18" s="4"/>
      <c r="O18" s="525">
        <v>22</v>
      </c>
      <c r="P18" s="524">
        <v>29</v>
      </c>
    </row>
    <row r="19" spans="1:16" ht="21.75" customHeight="1" thickBot="1">
      <c r="A19" s="524"/>
      <c r="B19" s="525"/>
      <c r="C19" s="526" t="str">
        <f>_xlfn.IFERROR(VLOOKUP(A18,'出場一覧'!$A:$O,6),"")</f>
        <v>久保　友莉佳</v>
      </c>
      <c r="D19" s="528" t="str">
        <f>_xlfn.IFERROR(VLOOKUP(A18,'出場一覧'!$A:$O,9),"")</f>
        <v>金沢</v>
      </c>
      <c r="E19" s="463"/>
      <c r="F19" s="459"/>
      <c r="G19" s="459"/>
      <c r="H19" s="127"/>
      <c r="I19" s="127"/>
      <c r="J19" s="127"/>
      <c r="K19" s="459"/>
      <c r="L19" s="475"/>
      <c r="M19" s="526" t="str">
        <f>_xlfn.IFERROR(VLOOKUP(P18,'出場一覧'!$A:$O,6),"")</f>
        <v>鈴木　優</v>
      </c>
      <c r="N19" s="526" t="str">
        <f>_xlfn.IFERROR(VLOOKUP(P18,'出場一覧'!$A:$O,9),"")</f>
        <v>大成</v>
      </c>
      <c r="O19" s="525"/>
      <c r="P19" s="524"/>
    </row>
    <row r="20" spans="1:16" ht="21.75" customHeight="1" thickBot="1" thickTop="1">
      <c r="A20" s="524"/>
      <c r="B20" s="525"/>
      <c r="C20" s="527"/>
      <c r="D20" s="529"/>
      <c r="E20" s="127"/>
      <c r="F20" s="127"/>
      <c r="G20" s="458" t="s">
        <v>529</v>
      </c>
      <c r="H20" s="127"/>
      <c r="I20" s="127"/>
      <c r="J20" s="474" t="s">
        <v>516</v>
      </c>
      <c r="K20" s="459"/>
      <c r="L20" s="127"/>
      <c r="M20" s="527"/>
      <c r="N20" s="527"/>
      <c r="O20" s="525"/>
      <c r="P20" s="524"/>
    </row>
    <row r="21" spans="1:16" ht="17.25" customHeight="1" thickTop="1">
      <c r="A21" s="524">
        <v>11</v>
      </c>
      <c r="B21" s="525">
        <v>7</v>
      </c>
      <c r="C21" s="10" t="s">
        <v>162</v>
      </c>
      <c r="D21" s="4"/>
      <c r="E21" s="127"/>
      <c r="F21" s="127">
        <v>18</v>
      </c>
      <c r="G21" s="439">
        <v>61</v>
      </c>
      <c r="H21" s="127"/>
      <c r="I21" s="127"/>
      <c r="J21" s="438">
        <v>64</v>
      </c>
      <c r="K21" s="127">
        <v>22</v>
      </c>
      <c r="L21" s="127"/>
      <c r="M21" s="10" t="s">
        <v>163</v>
      </c>
      <c r="N21" s="4"/>
      <c r="O21" s="525">
        <v>23</v>
      </c>
      <c r="P21" s="524">
        <v>35</v>
      </c>
    </row>
    <row r="22" spans="1:16" ht="21.75" customHeight="1">
      <c r="A22" s="524"/>
      <c r="B22" s="525"/>
      <c r="C22" s="526" t="str">
        <f>_xlfn.IFERROR(VLOOKUP(A21,'出場一覧'!$A:$O,6),"")</f>
        <v>加田　明日香</v>
      </c>
      <c r="D22" s="528" t="str">
        <f>_xlfn.IFERROR(VLOOKUP(A21,'出場一覧'!$A:$O,9),"")</f>
        <v>城南学園</v>
      </c>
      <c r="E22" s="136"/>
      <c r="F22" s="127"/>
      <c r="G22" s="130"/>
      <c r="H22" s="127"/>
      <c r="I22" s="127"/>
      <c r="J22" s="131"/>
      <c r="K22" s="127"/>
      <c r="L22" s="134"/>
      <c r="M22" s="526" t="str">
        <f>_xlfn.IFERROR(VLOOKUP(P21,'出場一覧'!$A:$O,6),"")</f>
        <v>伊藤　楓</v>
      </c>
      <c r="N22" s="526" t="str">
        <f>_xlfn.IFERROR(VLOOKUP(P21,'出場一覧'!$A:$O,9),"")</f>
        <v>聖霊女短付</v>
      </c>
      <c r="O22" s="525"/>
      <c r="P22" s="524"/>
    </row>
    <row r="23" spans="1:16" ht="21.75" customHeight="1" thickBot="1">
      <c r="A23" s="524"/>
      <c r="B23" s="525"/>
      <c r="C23" s="527"/>
      <c r="D23" s="529"/>
      <c r="E23" s="127"/>
      <c r="F23" s="460" t="s">
        <v>500</v>
      </c>
      <c r="G23" s="130"/>
      <c r="H23" s="127"/>
      <c r="I23" s="127"/>
      <c r="J23" s="131"/>
      <c r="K23" s="469" t="s">
        <v>538</v>
      </c>
      <c r="L23" s="130"/>
      <c r="M23" s="527"/>
      <c r="N23" s="527"/>
      <c r="O23" s="525"/>
      <c r="P23" s="524"/>
    </row>
    <row r="24" spans="1:16" ht="17.25" customHeight="1" thickTop="1">
      <c r="A24" s="524">
        <v>3</v>
      </c>
      <c r="B24" s="525">
        <v>8</v>
      </c>
      <c r="C24" s="10" t="s">
        <v>164</v>
      </c>
      <c r="D24" s="4"/>
      <c r="E24" s="127">
        <v>4</v>
      </c>
      <c r="F24" s="462">
        <v>63</v>
      </c>
      <c r="G24" s="127"/>
      <c r="H24" s="127"/>
      <c r="I24" s="127"/>
      <c r="J24" s="127"/>
      <c r="K24" s="440">
        <v>63</v>
      </c>
      <c r="L24" s="459">
        <v>12</v>
      </c>
      <c r="M24" s="10" t="s">
        <v>165</v>
      </c>
      <c r="N24" s="4"/>
      <c r="O24" s="525">
        <v>24</v>
      </c>
      <c r="P24" s="524">
        <v>27</v>
      </c>
    </row>
    <row r="25" spans="1:16" ht="21.75" customHeight="1" thickBot="1">
      <c r="A25" s="524"/>
      <c r="B25" s="525"/>
      <c r="C25" s="526" t="str">
        <f>_xlfn.IFERROR(VLOOKUP(A24,'出場一覧'!$A:$O,6),"")</f>
        <v>菊池　にいな</v>
      </c>
      <c r="D25" s="528" t="str">
        <f>_xlfn.IFERROR(VLOOKUP(A24,'出場一覧'!$A:$O,9),"")</f>
        <v>札幌光星</v>
      </c>
      <c r="E25" s="463"/>
      <c r="F25" s="459"/>
      <c r="G25" s="127"/>
      <c r="H25" s="127"/>
      <c r="I25" s="127"/>
      <c r="J25" s="127"/>
      <c r="K25" s="127"/>
      <c r="L25" s="475"/>
      <c r="M25" s="526" t="str">
        <f>_xlfn.IFERROR(VLOOKUP(P24,'出場一覧'!$A:$O,6),"")</f>
        <v>元山　美優</v>
      </c>
      <c r="N25" s="526" t="str">
        <f>_xlfn.IFERROR(VLOOKUP(P24,'出場一覧'!$A:$O,9),"")</f>
        <v>鳳凰</v>
      </c>
      <c r="O25" s="525"/>
      <c r="P25" s="524"/>
    </row>
    <row r="26" spans="1:16" ht="21.75" customHeight="1" thickTop="1">
      <c r="A26" s="524"/>
      <c r="B26" s="525"/>
      <c r="C26" s="527"/>
      <c r="D26" s="529"/>
      <c r="E26" s="127"/>
      <c r="F26" s="127"/>
      <c r="G26" s="127"/>
      <c r="H26" s="127"/>
      <c r="I26" s="127"/>
      <c r="J26" s="127"/>
      <c r="K26" s="135"/>
      <c r="L26" s="127"/>
      <c r="M26" s="527"/>
      <c r="N26" s="527"/>
      <c r="O26" s="525"/>
      <c r="P26" s="524"/>
    </row>
    <row r="27" spans="1:16" ht="17.25" customHeight="1">
      <c r="A27" s="524">
        <v>15</v>
      </c>
      <c r="B27" s="525">
        <v>9</v>
      </c>
      <c r="C27" s="10" t="s">
        <v>166</v>
      </c>
      <c r="D27" s="4"/>
      <c r="E27" s="127"/>
      <c r="F27" s="127"/>
      <c r="G27" s="127"/>
      <c r="H27" s="127"/>
      <c r="I27" s="127"/>
      <c r="J27" s="127"/>
      <c r="K27" s="135"/>
      <c r="L27" s="127"/>
      <c r="M27" s="10" t="s">
        <v>167</v>
      </c>
      <c r="N27" s="4"/>
      <c r="O27" s="525">
        <v>25</v>
      </c>
      <c r="P27" s="524">
        <v>38</v>
      </c>
    </row>
    <row r="28" spans="1:16" ht="21.75" customHeight="1" thickBot="1">
      <c r="A28" s="524"/>
      <c r="B28" s="525"/>
      <c r="C28" s="526" t="str">
        <f>_xlfn.IFERROR(VLOOKUP(A27,'出場一覧'!$A:$O,6),"")</f>
        <v>鈴木　芽衣</v>
      </c>
      <c r="D28" s="528" t="str">
        <f>_xlfn.IFERROR(VLOOKUP(A27,'出場一覧'!$A:$O,9),"")</f>
        <v>愛知啓成</v>
      </c>
      <c r="E28" s="463"/>
      <c r="F28" s="127"/>
      <c r="G28" s="127"/>
      <c r="H28" s="127"/>
      <c r="I28" s="127"/>
      <c r="J28" s="127"/>
      <c r="K28" s="135"/>
      <c r="L28" s="134"/>
      <c r="M28" s="526" t="str">
        <f>_xlfn.IFERROR(VLOOKUP(P27,'出場一覧'!$A:$O,6),"")</f>
        <v>佐藤　はな</v>
      </c>
      <c r="N28" s="526" t="str">
        <f>_xlfn.IFERROR(VLOOKUP(P27,'出場一覧'!$A:$O,9),"")</f>
        <v>聖光学院</v>
      </c>
      <c r="O28" s="525"/>
      <c r="P28" s="524"/>
    </row>
    <row r="29" spans="1:16" ht="21.75" customHeight="1" thickBot="1" thickTop="1">
      <c r="A29" s="524"/>
      <c r="B29" s="525"/>
      <c r="C29" s="527"/>
      <c r="D29" s="529"/>
      <c r="E29" s="127"/>
      <c r="F29" s="458" t="s">
        <v>516</v>
      </c>
      <c r="G29" s="127"/>
      <c r="H29" s="127"/>
      <c r="I29" s="127"/>
      <c r="J29" s="127"/>
      <c r="K29" s="469" t="s">
        <v>526</v>
      </c>
      <c r="L29" s="130"/>
      <c r="M29" s="527"/>
      <c r="N29" s="527"/>
      <c r="O29" s="525"/>
      <c r="P29" s="524"/>
    </row>
    <row r="30" spans="1:16" ht="17.25" customHeight="1" thickTop="1">
      <c r="A30" s="524">
        <v>23</v>
      </c>
      <c r="B30" s="525">
        <v>10</v>
      </c>
      <c r="C30" s="10" t="s">
        <v>168</v>
      </c>
      <c r="D30" s="4"/>
      <c r="E30" s="127">
        <v>5</v>
      </c>
      <c r="F30" s="439">
        <v>61</v>
      </c>
      <c r="G30" s="459"/>
      <c r="H30" s="127"/>
      <c r="I30" s="127"/>
      <c r="J30" s="131"/>
      <c r="K30" s="440">
        <v>61</v>
      </c>
      <c r="L30" s="459">
        <v>13</v>
      </c>
      <c r="M30" s="10" t="s">
        <v>169</v>
      </c>
      <c r="N30" s="4"/>
      <c r="O30" s="525">
        <v>26</v>
      </c>
      <c r="P30" s="524">
        <v>46</v>
      </c>
    </row>
    <row r="31" spans="1:16" ht="21.75" customHeight="1" thickBot="1">
      <c r="A31" s="524"/>
      <c r="B31" s="525"/>
      <c r="C31" s="526" t="str">
        <f>_xlfn.IFERROR(VLOOKUP(A30,'出場一覧'!$A:$O,6),"")</f>
        <v>田巻　日菜乃</v>
      </c>
      <c r="D31" s="528" t="str">
        <f>_xlfn.IFERROR(VLOOKUP(A30,'出場一覧'!$A:$O,9),"")</f>
        <v>立命館慶祥</v>
      </c>
      <c r="E31" s="137"/>
      <c r="F31" s="127"/>
      <c r="G31" s="459"/>
      <c r="H31" s="127"/>
      <c r="I31" s="127"/>
      <c r="J31" s="131"/>
      <c r="K31" s="127"/>
      <c r="L31" s="475"/>
      <c r="M31" s="526" t="str">
        <f>_xlfn.IFERROR(VLOOKUP(P30,'出場一覧'!$A:$O,6),"")</f>
        <v>吉田　朋夏</v>
      </c>
      <c r="N31" s="526" t="str">
        <f>_xlfn.IFERROR(VLOOKUP(P30,'出場一覧'!$A:$O,9),"")</f>
        <v>仁愛女子</v>
      </c>
      <c r="O31" s="525"/>
      <c r="P31" s="524"/>
    </row>
    <row r="32" spans="1:16" ht="21.75" customHeight="1" thickBot="1" thickTop="1">
      <c r="A32" s="524"/>
      <c r="B32" s="525"/>
      <c r="C32" s="527"/>
      <c r="D32" s="529"/>
      <c r="E32" s="127"/>
      <c r="F32" s="127"/>
      <c r="G32" s="458" t="s">
        <v>516</v>
      </c>
      <c r="H32" s="127"/>
      <c r="I32" s="127"/>
      <c r="J32" s="469" t="s">
        <v>523</v>
      </c>
      <c r="K32" s="127"/>
      <c r="L32" s="127"/>
      <c r="M32" s="527"/>
      <c r="N32" s="527"/>
      <c r="O32" s="525"/>
      <c r="P32" s="524"/>
    </row>
    <row r="33" spans="1:16" ht="17.25" customHeight="1" thickTop="1">
      <c r="A33" s="524">
        <v>17</v>
      </c>
      <c r="B33" s="525">
        <v>11</v>
      </c>
      <c r="C33" s="10" t="s">
        <v>170</v>
      </c>
      <c r="D33" s="4"/>
      <c r="E33" s="127"/>
      <c r="F33" s="127">
        <v>19</v>
      </c>
      <c r="G33" s="439">
        <v>63</v>
      </c>
      <c r="H33" s="127"/>
      <c r="I33" s="127"/>
      <c r="J33" s="440">
        <v>63</v>
      </c>
      <c r="K33" s="459">
        <v>23</v>
      </c>
      <c r="L33" s="127"/>
      <c r="M33" s="10" t="s">
        <v>171</v>
      </c>
      <c r="N33" s="4"/>
      <c r="O33" s="525">
        <v>27</v>
      </c>
      <c r="P33" s="524">
        <v>41</v>
      </c>
    </row>
    <row r="34" spans="1:16" ht="21.75" customHeight="1">
      <c r="A34" s="524"/>
      <c r="B34" s="525"/>
      <c r="C34" s="526" t="str">
        <f>_xlfn.IFERROR(VLOOKUP(A33,'出場一覧'!$A:$O,6),"")</f>
        <v>佐藤　真菜</v>
      </c>
      <c r="D34" s="528" t="str">
        <f>_xlfn.IFERROR(VLOOKUP(A33,'出場一覧'!$A:$O,9),"")</f>
        <v>盛岡白百合</v>
      </c>
      <c r="E34" s="136"/>
      <c r="F34" s="127"/>
      <c r="G34" s="130"/>
      <c r="H34" s="127"/>
      <c r="I34" s="127"/>
      <c r="J34" s="127"/>
      <c r="K34" s="459"/>
      <c r="L34" s="134"/>
      <c r="M34" s="526" t="str">
        <f>_xlfn.IFERROR(VLOOKUP(P33,'出場一覧'!$A:$O,6),"")</f>
        <v>坂尻　若菜</v>
      </c>
      <c r="N34" s="526" t="str">
        <f>_xlfn.IFERROR(VLOOKUP(P33,'出場一覧'!$A:$O,9),"")</f>
        <v>札幌光星</v>
      </c>
      <c r="O34" s="525"/>
      <c r="P34" s="524"/>
    </row>
    <row r="35" spans="1:16" ht="21.75" customHeight="1" thickBot="1">
      <c r="A35" s="524"/>
      <c r="B35" s="525"/>
      <c r="C35" s="527"/>
      <c r="D35" s="529"/>
      <c r="E35" s="126"/>
      <c r="F35" s="460" t="s">
        <v>530</v>
      </c>
      <c r="G35" s="130"/>
      <c r="H35" s="127"/>
      <c r="I35" s="127"/>
      <c r="J35" s="127"/>
      <c r="K35" s="476" t="s">
        <v>523</v>
      </c>
      <c r="L35" s="130"/>
      <c r="M35" s="527"/>
      <c r="N35" s="527"/>
      <c r="O35" s="525"/>
      <c r="P35" s="524"/>
    </row>
    <row r="36" spans="1:16" ht="17.25" customHeight="1" thickTop="1">
      <c r="A36" s="524">
        <v>19</v>
      </c>
      <c r="B36" s="525">
        <v>12</v>
      </c>
      <c r="C36" s="10" t="s">
        <v>172</v>
      </c>
      <c r="D36" s="4"/>
      <c r="E36" s="127">
        <v>6</v>
      </c>
      <c r="F36" s="462">
        <v>62</v>
      </c>
      <c r="G36" s="127"/>
      <c r="H36" s="127"/>
      <c r="I36" s="127"/>
      <c r="J36" s="127"/>
      <c r="K36" s="440">
        <v>63</v>
      </c>
      <c r="L36" s="459">
        <v>14</v>
      </c>
      <c r="M36" s="10" t="s">
        <v>173</v>
      </c>
      <c r="N36" s="4"/>
      <c r="O36" s="525">
        <v>28</v>
      </c>
      <c r="P36" s="524">
        <v>45</v>
      </c>
    </row>
    <row r="37" spans="1:16" ht="21.75" customHeight="1" thickBot="1">
      <c r="A37" s="524"/>
      <c r="B37" s="525"/>
      <c r="C37" s="526" t="str">
        <f>_xlfn.IFERROR(VLOOKUP(A36,'出場一覧'!$A:$O,6),"")</f>
        <v>前田　優歩</v>
      </c>
      <c r="D37" s="528" t="str">
        <f>_xlfn.IFERROR(VLOOKUP(A36,'出場一覧'!$A:$O,9),"")</f>
        <v>沖縄尚学</v>
      </c>
      <c r="E37" s="463"/>
      <c r="F37" s="459"/>
      <c r="G37" s="127"/>
      <c r="H37" s="127"/>
      <c r="I37" s="127"/>
      <c r="J37" s="127"/>
      <c r="K37" s="127"/>
      <c r="L37" s="475"/>
      <c r="M37" s="526" t="str">
        <f>_xlfn.IFERROR(VLOOKUP(P36,'出場一覧'!$A:$O,6),"")</f>
        <v>古賀　麻尋</v>
      </c>
      <c r="N37" s="526" t="str">
        <f>_xlfn.IFERROR(VLOOKUP(P36,'出場一覧'!$A:$O,9),"")</f>
        <v>相生学院</v>
      </c>
      <c r="O37" s="525"/>
      <c r="P37" s="524"/>
    </row>
    <row r="38" spans="1:16" ht="21.75" customHeight="1" thickTop="1">
      <c r="A38" s="524"/>
      <c r="B38" s="525"/>
      <c r="C38" s="527"/>
      <c r="D38" s="529"/>
      <c r="E38" s="127"/>
      <c r="F38" s="127"/>
      <c r="G38" s="127"/>
      <c r="H38" s="135"/>
      <c r="I38" s="135"/>
      <c r="J38" s="127"/>
      <c r="K38" s="127"/>
      <c r="L38" s="127"/>
      <c r="M38" s="527"/>
      <c r="N38" s="527"/>
      <c r="O38" s="525"/>
      <c r="P38" s="524"/>
    </row>
    <row r="39" spans="1:16" ht="17.25" customHeight="1">
      <c r="A39" s="524">
        <v>20</v>
      </c>
      <c r="B39" s="525">
        <v>13</v>
      </c>
      <c r="C39" s="10" t="s">
        <v>174</v>
      </c>
      <c r="D39" s="4"/>
      <c r="E39" s="127"/>
      <c r="F39" s="127"/>
      <c r="G39" s="127"/>
      <c r="H39" s="135"/>
      <c r="I39" s="135"/>
      <c r="J39" s="135"/>
      <c r="K39" s="127"/>
      <c r="L39" s="127"/>
      <c r="M39" s="10" t="s">
        <v>175</v>
      </c>
      <c r="N39" s="4"/>
      <c r="O39" s="525">
        <v>29</v>
      </c>
      <c r="P39" s="524">
        <v>44</v>
      </c>
    </row>
    <row r="40" spans="1:16" ht="21.75" customHeight="1" thickBot="1">
      <c r="A40" s="524"/>
      <c r="B40" s="525"/>
      <c r="C40" s="526" t="str">
        <f>_xlfn.IFERROR(VLOOKUP(A39,'出場一覧'!$A:$O,6),"")</f>
        <v>鳥海　里帆</v>
      </c>
      <c r="D40" s="528" t="str">
        <f>_xlfn.IFERROR(VLOOKUP(A39,'出場一覧'!$A:$O,9),"")</f>
        <v>東京</v>
      </c>
      <c r="E40" s="461"/>
      <c r="F40" s="127"/>
      <c r="G40" s="127"/>
      <c r="H40" s="135"/>
      <c r="I40" s="135"/>
      <c r="J40" s="135"/>
      <c r="K40" s="127"/>
      <c r="L40" s="134"/>
      <c r="M40" s="526" t="str">
        <f>_xlfn.IFERROR(VLOOKUP(P39,'出場一覧'!$A:$O,6),"")</f>
        <v>鈴木　桃子</v>
      </c>
      <c r="N40" s="526" t="str">
        <f>_xlfn.IFERROR(VLOOKUP(P39,'出場一覧'!$A:$O,9),"")</f>
        <v>聖和学園</v>
      </c>
      <c r="O40" s="525"/>
      <c r="P40" s="524"/>
    </row>
    <row r="41" spans="1:16" ht="21.75" customHeight="1" thickBot="1" thickTop="1">
      <c r="A41" s="524"/>
      <c r="B41" s="525"/>
      <c r="C41" s="527"/>
      <c r="D41" s="529"/>
      <c r="E41" s="127"/>
      <c r="F41" s="458" t="s">
        <v>531</v>
      </c>
      <c r="G41" s="127"/>
      <c r="H41" s="127"/>
      <c r="I41" s="127"/>
      <c r="J41" s="135"/>
      <c r="K41" s="469" t="s">
        <v>521</v>
      </c>
      <c r="L41" s="130"/>
      <c r="M41" s="527"/>
      <c r="N41" s="527"/>
      <c r="O41" s="525"/>
      <c r="P41" s="524"/>
    </row>
    <row r="42" spans="1:16" ht="17.25" customHeight="1" thickTop="1">
      <c r="A42" s="524">
        <v>18</v>
      </c>
      <c r="B42" s="525">
        <v>14</v>
      </c>
      <c r="C42" s="10" t="s">
        <v>176</v>
      </c>
      <c r="D42" s="4"/>
      <c r="E42" s="131">
        <v>7</v>
      </c>
      <c r="F42" s="439">
        <v>60</v>
      </c>
      <c r="G42" s="130"/>
      <c r="H42" s="127"/>
      <c r="I42" s="127"/>
      <c r="J42" s="127"/>
      <c r="K42" s="464">
        <v>62</v>
      </c>
      <c r="L42" s="459">
        <v>15</v>
      </c>
      <c r="M42" s="10" t="s">
        <v>177</v>
      </c>
      <c r="N42" s="4"/>
      <c r="O42" s="525">
        <v>30</v>
      </c>
      <c r="P42" s="524">
        <v>40</v>
      </c>
    </row>
    <row r="43" spans="1:16" ht="21.75" customHeight="1" thickBot="1">
      <c r="A43" s="524"/>
      <c r="B43" s="525"/>
      <c r="C43" s="526" t="str">
        <f>_xlfn.IFERROR(VLOOKUP(A42,'出場一覧'!$A:$O,6),"")</f>
        <v>山口　瑞希</v>
      </c>
      <c r="D43" s="528" t="str">
        <f>_xlfn.IFERROR(VLOOKUP(A42,'出場一覧'!$A:$O,9),"")</f>
        <v>城南学園</v>
      </c>
      <c r="E43" s="137"/>
      <c r="F43" s="127"/>
      <c r="G43" s="130"/>
      <c r="H43" s="127"/>
      <c r="I43" s="127"/>
      <c r="J43" s="127"/>
      <c r="K43" s="459"/>
      <c r="L43" s="475"/>
      <c r="M43" s="526" t="str">
        <f>_xlfn.IFERROR(VLOOKUP(P42,'出場一覧'!$A:$O,6),"")</f>
        <v>小出　涼音</v>
      </c>
      <c r="N43" s="526" t="str">
        <f>_xlfn.IFERROR(VLOOKUP(P42,'出場一覧'!$A:$O,9),"")</f>
        <v>光明相模原</v>
      </c>
      <c r="O43" s="525"/>
      <c r="P43" s="524"/>
    </row>
    <row r="44" spans="1:16" ht="21.75" customHeight="1" thickBot="1" thickTop="1">
      <c r="A44" s="524"/>
      <c r="B44" s="525"/>
      <c r="C44" s="527"/>
      <c r="D44" s="529"/>
      <c r="E44" s="127"/>
      <c r="F44" s="127"/>
      <c r="G44" s="457" t="s">
        <v>532</v>
      </c>
      <c r="H44" s="127"/>
      <c r="I44" s="127"/>
      <c r="J44" s="474" t="s">
        <v>521</v>
      </c>
      <c r="K44" s="459"/>
      <c r="L44" s="127"/>
      <c r="M44" s="527"/>
      <c r="N44" s="527"/>
      <c r="O44" s="525"/>
      <c r="P44" s="524"/>
    </row>
    <row r="45" spans="1:16" ht="17.25" customHeight="1" thickTop="1">
      <c r="A45" s="524">
        <v>22</v>
      </c>
      <c r="B45" s="525">
        <v>15</v>
      </c>
      <c r="C45" s="10" t="s">
        <v>178</v>
      </c>
      <c r="D45" s="4"/>
      <c r="E45" s="127"/>
      <c r="F45" s="127">
        <v>20</v>
      </c>
      <c r="G45" s="464">
        <v>63</v>
      </c>
      <c r="H45" s="127"/>
      <c r="I45" s="127"/>
      <c r="J45" s="438">
        <v>61</v>
      </c>
      <c r="K45" s="127">
        <v>24</v>
      </c>
      <c r="L45" s="127"/>
      <c r="M45" s="10" t="s">
        <v>179</v>
      </c>
      <c r="N45" s="4"/>
      <c r="O45" s="525">
        <v>31</v>
      </c>
      <c r="P45" s="524">
        <v>47</v>
      </c>
    </row>
    <row r="46" spans="1:16" ht="21.75" customHeight="1" thickBot="1">
      <c r="A46" s="524"/>
      <c r="B46" s="525"/>
      <c r="C46" s="526" t="str">
        <f>_xlfn.IFERROR(VLOOKUP(A45,'出場一覧'!$A:$O,6),"")</f>
        <v>矢崎　梓紗</v>
      </c>
      <c r="D46" s="528" t="str">
        <f>_xlfn.IFERROR(VLOOKUP(A45,'出場一覧'!$A:$O,9),"")</f>
        <v>山村学園</v>
      </c>
      <c r="E46" s="463"/>
      <c r="F46" s="127"/>
      <c r="G46" s="459"/>
      <c r="H46" s="127"/>
      <c r="I46" s="127"/>
      <c r="J46" s="131"/>
      <c r="K46" s="127"/>
      <c r="L46" s="472"/>
      <c r="M46" s="526" t="str">
        <f>_xlfn.IFERROR(VLOOKUP(P45,'出場一覧'!$A:$O,6),"")</f>
        <v>早瀬　日菜乃</v>
      </c>
      <c r="N46" s="526" t="str">
        <f>_xlfn.IFERROR(VLOOKUP(P45,'出場一覧'!$A:$O,9),"")</f>
        <v>東京</v>
      </c>
      <c r="O46" s="525"/>
      <c r="P46" s="524"/>
    </row>
    <row r="47" spans="1:16" ht="21.75" customHeight="1" thickBot="1" thickTop="1">
      <c r="A47" s="524"/>
      <c r="B47" s="525"/>
      <c r="C47" s="527"/>
      <c r="D47" s="529"/>
      <c r="E47" s="127"/>
      <c r="F47" s="458" t="s">
        <v>532</v>
      </c>
      <c r="G47" s="459"/>
      <c r="H47" s="127"/>
      <c r="I47" s="127"/>
      <c r="J47" s="131"/>
      <c r="K47" s="474" t="s">
        <v>539</v>
      </c>
      <c r="L47" s="459"/>
      <c r="M47" s="527"/>
      <c r="N47" s="527"/>
      <c r="O47" s="525"/>
      <c r="P47" s="524"/>
    </row>
    <row r="48" spans="1:16" ht="17.25" customHeight="1" thickTop="1">
      <c r="A48" s="524">
        <v>14</v>
      </c>
      <c r="B48" s="525">
        <v>16</v>
      </c>
      <c r="C48" s="10" t="s">
        <v>180</v>
      </c>
      <c r="D48" s="4"/>
      <c r="E48" s="127">
        <v>8</v>
      </c>
      <c r="F48" s="439">
        <v>62</v>
      </c>
      <c r="G48" s="127"/>
      <c r="H48" s="127"/>
      <c r="I48" s="127"/>
      <c r="J48" s="127"/>
      <c r="K48" s="440">
        <v>75</v>
      </c>
      <c r="L48" s="130">
        <v>16</v>
      </c>
      <c r="M48" s="10" t="s">
        <v>181</v>
      </c>
      <c r="N48" s="4"/>
      <c r="O48" s="525">
        <v>32</v>
      </c>
      <c r="P48" s="524">
        <v>39</v>
      </c>
    </row>
    <row r="49" spans="1:16" ht="21.75" customHeight="1">
      <c r="A49" s="524"/>
      <c r="B49" s="525"/>
      <c r="C49" s="526" t="str">
        <f>_xlfn.IFERROR(VLOOKUP(A48,'出場一覧'!$A:$O,6),"")</f>
        <v>富濱　祥子</v>
      </c>
      <c r="D49" s="528" t="str">
        <f>_xlfn.IFERROR(VLOOKUP(A48,'出場一覧'!$A:$O,9),"")</f>
        <v>鹿児島純心</v>
      </c>
      <c r="E49" s="137"/>
      <c r="F49" s="127"/>
      <c r="G49" s="127"/>
      <c r="H49" s="127"/>
      <c r="I49" s="127"/>
      <c r="J49" s="127"/>
      <c r="K49" s="127"/>
      <c r="L49" s="132"/>
      <c r="M49" s="526" t="str">
        <f>_xlfn.IFERROR(VLOOKUP(P48,'出場一覧'!$A:$O,6),"")</f>
        <v>岡垣　穂香</v>
      </c>
      <c r="N49" s="526" t="str">
        <f>_xlfn.IFERROR(VLOOKUP(P48,'出場一覧'!$A:$O,9),"")</f>
        <v>岡山学芸館</v>
      </c>
      <c r="O49" s="525"/>
      <c r="P49" s="524"/>
    </row>
    <row r="50" spans="1:16" ht="21.75" customHeight="1">
      <c r="A50" s="524"/>
      <c r="B50" s="525"/>
      <c r="C50" s="527"/>
      <c r="D50" s="529"/>
      <c r="E50" s="127"/>
      <c r="F50" s="127"/>
      <c r="G50" s="127"/>
      <c r="H50" s="127"/>
      <c r="I50" s="127"/>
      <c r="J50" s="127"/>
      <c r="K50" s="127"/>
      <c r="L50" s="127"/>
      <c r="M50" s="527"/>
      <c r="N50" s="527"/>
      <c r="O50" s="525"/>
      <c r="P50" s="524"/>
    </row>
    <row r="51" spans="1:16" ht="41.25" customHeight="1">
      <c r="A51" s="524"/>
      <c r="E51" s="127"/>
      <c r="F51" s="127"/>
      <c r="G51" s="127"/>
      <c r="H51" s="127"/>
      <c r="I51" s="127"/>
      <c r="J51" s="127"/>
      <c r="K51" s="127"/>
      <c r="L51" s="127"/>
      <c r="M51" s="11"/>
      <c r="P51" s="524"/>
    </row>
    <row r="52" spans="1:16" ht="34.5" customHeight="1">
      <c r="A52" s="524"/>
      <c r="B52" s="530" t="s">
        <v>182</v>
      </c>
      <c r="C52" s="530"/>
      <c r="D52" s="530"/>
      <c r="J52" s="139" t="s">
        <v>183</v>
      </c>
      <c r="P52" s="524"/>
    </row>
    <row r="53" spans="1:16" ht="15.75" customHeight="1">
      <c r="A53" s="524"/>
      <c r="P53" s="524"/>
    </row>
    <row r="54" spans="1:16" ht="17.25" customHeight="1">
      <c r="A54" s="524">
        <v>4</v>
      </c>
      <c r="B54" s="525" t="s">
        <v>184</v>
      </c>
      <c r="C54" s="10" t="s">
        <v>185</v>
      </c>
      <c r="D54" s="4"/>
      <c r="E54" s="127"/>
      <c r="F54" s="127"/>
      <c r="G54" s="127"/>
      <c r="H54" s="135"/>
      <c r="I54" s="135"/>
      <c r="J54" s="135"/>
      <c r="K54" s="127"/>
      <c r="L54" s="127"/>
      <c r="M54" s="10" t="s">
        <v>186</v>
      </c>
      <c r="N54" s="4"/>
      <c r="O54" s="525" t="s">
        <v>187</v>
      </c>
      <c r="P54" s="524">
        <v>4</v>
      </c>
    </row>
    <row r="55" spans="1:16" ht="21.75" customHeight="1">
      <c r="A55" s="524"/>
      <c r="B55" s="525"/>
      <c r="C55" s="526" t="str">
        <f>_xlfn.IFERROR(VLOOKUP(A54,'出場一覧'!$A:$O,6),"")</f>
        <v>松原　綾乃</v>
      </c>
      <c r="D55" s="528" t="str">
        <f>_xlfn.IFERROR(VLOOKUP(A54,'出場一覧'!$A:$O,9),"")</f>
        <v>聖和学園</v>
      </c>
      <c r="E55" s="127"/>
      <c r="F55" s="127"/>
      <c r="G55" s="127"/>
      <c r="H55" s="135"/>
      <c r="I55" s="135"/>
      <c r="J55" s="135"/>
      <c r="K55" s="127"/>
      <c r="L55" s="437"/>
      <c r="M55" s="526" t="str">
        <f>_xlfn.IFERROR(VLOOKUP(P54,'出場一覧'!$A:$O,6),"")</f>
        <v>松原　綾乃</v>
      </c>
      <c r="N55" s="526" t="str">
        <f>_xlfn.IFERROR(VLOOKUP(P54,'出場一覧'!$A:$O,9),"")</f>
        <v>聖和学園</v>
      </c>
      <c r="O55" s="525"/>
      <c r="P55" s="524"/>
    </row>
    <row r="56" spans="1:16" ht="21.75" customHeight="1" thickBot="1">
      <c r="A56" s="524"/>
      <c r="B56" s="525"/>
      <c r="C56" s="527"/>
      <c r="D56" s="529"/>
      <c r="E56" s="126"/>
      <c r="F56" s="457" t="s">
        <v>513</v>
      </c>
      <c r="G56" s="127"/>
      <c r="H56" s="127"/>
      <c r="I56" s="127"/>
      <c r="J56" s="135"/>
      <c r="K56" s="469" t="s">
        <v>522</v>
      </c>
      <c r="L56" s="130"/>
      <c r="M56" s="527"/>
      <c r="N56" s="527"/>
      <c r="O56" s="525"/>
      <c r="P56" s="524"/>
    </row>
    <row r="57" spans="1:16" ht="17.25" customHeight="1" thickTop="1">
      <c r="A57" s="524">
        <v>24</v>
      </c>
      <c r="B57" s="525" t="s">
        <v>188</v>
      </c>
      <c r="C57" s="10" t="s">
        <v>189</v>
      </c>
      <c r="D57" s="4"/>
      <c r="E57" s="127" t="s">
        <v>190</v>
      </c>
      <c r="F57" s="464">
        <v>64</v>
      </c>
      <c r="G57" s="459"/>
      <c r="H57" s="127"/>
      <c r="I57" s="127"/>
      <c r="J57" s="127"/>
      <c r="K57" s="471">
        <v>63</v>
      </c>
      <c r="L57" s="127"/>
      <c r="M57" s="10" t="s">
        <v>191</v>
      </c>
      <c r="N57" s="4"/>
      <c r="O57" s="525" t="s">
        <v>192</v>
      </c>
      <c r="P57" s="524">
        <v>42</v>
      </c>
    </row>
    <row r="58" spans="1:16" ht="21.75" customHeight="1" thickBot="1">
      <c r="A58" s="524"/>
      <c r="B58" s="525"/>
      <c r="C58" s="526" t="str">
        <f>_xlfn.IFERROR(VLOOKUP(A57,'出場一覧'!$A:$O,6),"")</f>
        <v>押川　千夏</v>
      </c>
      <c r="D58" s="528" t="str">
        <f>_xlfn.IFERROR(VLOOKUP(A57,'出場一覧'!$A:$O,9),"")</f>
        <v>仁愛女子</v>
      </c>
      <c r="E58" s="463"/>
      <c r="F58" s="459"/>
      <c r="G58" s="459"/>
      <c r="H58" s="127"/>
      <c r="I58" s="127"/>
      <c r="J58" s="127"/>
      <c r="K58" s="473"/>
      <c r="L58" s="472"/>
      <c r="M58" s="526" t="str">
        <f>_xlfn.IFERROR(VLOOKUP(P57,'出場一覧'!$A:$O,6),"")</f>
        <v>猪川　結花</v>
      </c>
      <c r="N58" s="526" t="str">
        <f>_xlfn.IFERROR(VLOOKUP(P57,'出場一覧'!$A:$O,9),"")</f>
        <v>岡山学芸館</v>
      </c>
      <c r="O58" s="525"/>
      <c r="P58" s="524"/>
    </row>
    <row r="59" spans="1:16" ht="21.75" customHeight="1" thickBot="1" thickTop="1">
      <c r="A59" s="524"/>
      <c r="B59" s="525"/>
      <c r="C59" s="527"/>
      <c r="D59" s="529"/>
      <c r="E59" s="127"/>
      <c r="F59" s="127"/>
      <c r="G59" s="458" t="s">
        <v>513</v>
      </c>
      <c r="H59" s="127"/>
      <c r="I59" s="127"/>
      <c r="J59" s="127"/>
      <c r="K59" s="127"/>
      <c r="L59" s="127"/>
      <c r="M59" s="527"/>
      <c r="N59" s="527"/>
      <c r="O59" s="525"/>
      <c r="P59" s="524"/>
    </row>
    <row r="60" spans="1:16" ht="17.25" customHeight="1" thickTop="1">
      <c r="A60" s="524">
        <v>25</v>
      </c>
      <c r="B60" s="525" t="s">
        <v>193</v>
      </c>
      <c r="C60" s="10" t="s">
        <v>194</v>
      </c>
      <c r="D60" s="4"/>
      <c r="E60" s="127"/>
      <c r="F60" s="127"/>
      <c r="G60" s="439" t="s">
        <v>534</v>
      </c>
      <c r="H60" s="127"/>
      <c r="I60" s="127"/>
      <c r="J60" s="127"/>
      <c r="K60" s="127"/>
      <c r="L60" s="127"/>
      <c r="O60" s="465"/>
      <c r="P60" s="524"/>
    </row>
    <row r="61" spans="1:16" ht="21.75" customHeight="1" thickBot="1">
      <c r="A61" s="524"/>
      <c r="B61" s="525"/>
      <c r="C61" s="526" t="str">
        <f>_xlfn.IFERROR(VLOOKUP(A60,'出場一覧'!$A:$O,6),"")</f>
        <v>倉橋　奈摘</v>
      </c>
      <c r="D61" s="528" t="str">
        <f>_xlfn.IFERROR(VLOOKUP(A60,'出場一覧'!$A:$O,9),"")</f>
        <v>野田学園</v>
      </c>
      <c r="E61" s="463"/>
      <c r="F61" s="127"/>
      <c r="G61" s="130"/>
      <c r="H61" s="127"/>
      <c r="I61" s="127"/>
      <c r="J61" s="127"/>
      <c r="K61" s="127"/>
      <c r="L61" s="127"/>
      <c r="O61" s="465"/>
      <c r="P61" s="524"/>
    </row>
    <row r="62" spans="1:16" ht="21.75" customHeight="1" thickBot="1" thickTop="1">
      <c r="A62" s="524"/>
      <c r="B62" s="525"/>
      <c r="C62" s="527"/>
      <c r="D62" s="529"/>
      <c r="E62" s="127"/>
      <c r="F62" s="458" t="s">
        <v>514</v>
      </c>
      <c r="G62" s="130"/>
      <c r="H62" s="127"/>
      <c r="I62" s="127"/>
      <c r="J62" s="531" t="s">
        <v>533</v>
      </c>
      <c r="K62" s="531"/>
      <c r="L62" s="531"/>
      <c r="M62" s="531"/>
      <c r="O62" s="465"/>
      <c r="P62" s="524"/>
    </row>
    <row r="63" spans="1:16" ht="17.25" customHeight="1" thickTop="1">
      <c r="A63" s="524">
        <v>42</v>
      </c>
      <c r="B63" s="525" t="s">
        <v>195</v>
      </c>
      <c r="C63" s="10" t="s">
        <v>196</v>
      </c>
      <c r="D63" s="4"/>
      <c r="E63" s="127" t="s">
        <v>197</v>
      </c>
      <c r="F63" s="439">
        <v>61</v>
      </c>
      <c r="G63" s="127"/>
      <c r="H63" s="127"/>
      <c r="I63" s="127"/>
      <c r="J63" s="531"/>
      <c r="K63" s="531"/>
      <c r="L63" s="531"/>
      <c r="M63" s="531"/>
      <c r="O63" s="465"/>
      <c r="P63" s="15"/>
    </row>
    <row r="64" spans="1:16" ht="21.75" customHeight="1">
      <c r="A64" s="524"/>
      <c r="B64" s="525"/>
      <c r="C64" s="526" t="str">
        <f>_xlfn.IFERROR(VLOOKUP(A63,'出場一覧'!$A:$O,6),"")</f>
        <v>猪川　結花</v>
      </c>
      <c r="D64" s="528" t="str">
        <f>_xlfn.IFERROR(VLOOKUP(A63,'出場一覧'!$A:$O,9),"")</f>
        <v>岡山学芸館</v>
      </c>
      <c r="E64" s="137"/>
      <c r="F64" s="127"/>
      <c r="G64" s="127"/>
      <c r="H64" s="127"/>
      <c r="I64" s="127"/>
      <c r="J64" s="127"/>
      <c r="K64" s="127"/>
      <c r="L64" s="127"/>
      <c r="M64" s="10"/>
      <c r="N64" s="4"/>
      <c r="O64" s="465"/>
      <c r="P64" s="524">
        <v>13</v>
      </c>
    </row>
    <row r="65" spans="1:16" ht="21.75" customHeight="1">
      <c r="A65" s="524"/>
      <c r="B65" s="525"/>
      <c r="C65" s="527"/>
      <c r="D65" s="529"/>
      <c r="E65" s="127"/>
      <c r="F65" s="127"/>
      <c r="G65" s="127"/>
      <c r="H65" s="127"/>
      <c r="I65" s="127"/>
      <c r="J65" s="127"/>
      <c r="K65" s="127"/>
      <c r="L65" s="134"/>
      <c r="M65" s="526" t="str">
        <f>_xlfn.IFERROR(VLOOKUP(P64,'出場一覧'!$A:$O,6),"")</f>
        <v>川岸　七菜</v>
      </c>
      <c r="N65" s="526" t="str">
        <f>_xlfn.IFERROR(VLOOKUP(P64,'出場一覧'!$A:$O,9),"")</f>
        <v>法政二</v>
      </c>
      <c r="O65" s="465"/>
      <c r="P65" s="524"/>
    </row>
    <row r="66" spans="11:16" ht="17.25" customHeight="1" thickBot="1">
      <c r="K66" s="470" t="s">
        <v>518</v>
      </c>
      <c r="M66" s="527"/>
      <c r="N66" s="527"/>
      <c r="P66" s="524"/>
    </row>
    <row r="67" spans="11:16" ht="17.25" customHeight="1" thickTop="1">
      <c r="K67" s="379">
        <v>97</v>
      </c>
      <c r="M67" s="10"/>
      <c r="N67" s="4"/>
      <c r="P67" s="536">
        <v>34</v>
      </c>
    </row>
    <row r="68" spans="11:16" ht="17.25" customHeight="1" thickBot="1">
      <c r="K68" s="466"/>
      <c r="L68" s="467"/>
      <c r="M68" s="526" t="str">
        <f>_xlfn.IFERROR(VLOOKUP(P67,'出場一覧'!$A:$O,6),"")</f>
        <v>大川　美佐</v>
      </c>
      <c r="N68" s="526" t="str">
        <f>_xlfn.IFERROR(VLOOKUP(P67,'出場一覧'!$A:$O,9),"")</f>
        <v>法政二</v>
      </c>
      <c r="P68" s="536"/>
    </row>
    <row r="69" spans="12:16" ht="17.25" customHeight="1" thickTop="1">
      <c r="L69" s="468"/>
      <c r="M69" s="527"/>
      <c r="N69" s="527"/>
      <c r="P69" s="536"/>
    </row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</sheetData>
  <sheetProtection/>
  <mergeCells count="166">
    <mergeCell ref="B3:B5"/>
    <mergeCell ref="O3:O5"/>
    <mergeCell ref="P3:P5"/>
    <mergeCell ref="C4:C5"/>
    <mergeCell ref="D4:D5"/>
    <mergeCell ref="M1:O1"/>
    <mergeCell ref="A6:A8"/>
    <mergeCell ref="B6:B8"/>
    <mergeCell ref="O6:O8"/>
    <mergeCell ref="P6:P8"/>
    <mergeCell ref="C7:C8"/>
    <mergeCell ref="D7:D8"/>
    <mergeCell ref="M7:M8"/>
    <mergeCell ref="N7:N8"/>
    <mergeCell ref="E8:E9"/>
    <mergeCell ref="M65:M66"/>
    <mergeCell ref="N65:N66"/>
    <mergeCell ref="M68:M69"/>
    <mergeCell ref="N68:N69"/>
    <mergeCell ref="J62:M63"/>
    <mergeCell ref="P64:P66"/>
    <mergeCell ref="P67:P69"/>
    <mergeCell ref="P12:P14"/>
    <mergeCell ref="C13:C14"/>
    <mergeCell ref="D13:D14"/>
    <mergeCell ref="M13:M14"/>
    <mergeCell ref="N13:N14"/>
    <mergeCell ref="B9:B11"/>
    <mergeCell ref="O9:O11"/>
    <mergeCell ref="P9:P11"/>
    <mergeCell ref="C10:C11"/>
    <mergeCell ref="D10:D11"/>
    <mergeCell ref="M4:M5"/>
    <mergeCell ref="N4:N5"/>
    <mergeCell ref="M2:O2"/>
    <mergeCell ref="A12:A14"/>
    <mergeCell ref="B12:B14"/>
    <mergeCell ref="O12:O14"/>
    <mergeCell ref="M10:M11"/>
    <mergeCell ref="N10:N11"/>
    <mergeCell ref="A9:A11"/>
    <mergeCell ref="A3:A5"/>
    <mergeCell ref="A15:A17"/>
    <mergeCell ref="B15:B17"/>
    <mergeCell ref="O15:O17"/>
    <mergeCell ref="P15:P17"/>
    <mergeCell ref="C16:C17"/>
    <mergeCell ref="D16:D17"/>
    <mergeCell ref="M16:M17"/>
    <mergeCell ref="N16:N17"/>
    <mergeCell ref="A18:A20"/>
    <mergeCell ref="B18:B20"/>
    <mergeCell ref="O18:O20"/>
    <mergeCell ref="P18:P20"/>
    <mergeCell ref="C19:C20"/>
    <mergeCell ref="D19:D20"/>
    <mergeCell ref="M19:M20"/>
    <mergeCell ref="N19:N20"/>
    <mergeCell ref="A21:A23"/>
    <mergeCell ref="B21:B23"/>
    <mergeCell ref="O21:O23"/>
    <mergeCell ref="P21:P23"/>
    <mergeCell ref="C22:C23"/>
    <mergeCell ref="D22:D23"/>
    <mergeCell ref="M22:M23"/>
    <mergeCell ref="N22:N23"/>
    <mergeCell ref="A24:A26"/>
    <mergeCell ref="B24:B26"/>
    <mergeCell ref="O24:O26"/>
    <mergeCell ref="P24:P26"/>
    <mergeCell ref="C25:C26"/>
    <mergeCell ref="D25:D26"/>
    <mergeCell ref="M25:M26"/>
    <mergeCell ref="N25:N26"/>
    <mergeCell ref="A27:A29"/>
    <mergeCell ref="B27:B29"/>
    <mergeCell ref="O27:O29"/>
    <mergeCell ref="P27:P29"/>
    <mergeCell ref="C28:C29"/>
    <mergeCell ref="D28:D29"/>
    <mergeCell ref="M28:M29"/>
    <mergeCell ref="N28:N29"/>
    <mergeCell ref="A30:A32"/>
    <mergeCell ref="B30:B32"/>
    <mergeCell ref="O30:O32"/>
    <mergeCell ref="P30:P32"/>
    <mergeCell ref="C31:C32"/>
    <mergeCell ref="D31:D32"/>
    <mergeCell ref="M31:M32"/>
    <mergeCell ref="N31:N32"/>
    <mergeCell ref="A33:A35"/>
    <mergeCell ref="B33:B35"/>
    <mergeCell ref="O33:O35"/>
    <mergeCell ref="P33:P35"/>
    <mergeCell ref="C34:C35"/>
    <mergeCell ref="D34:D35"/>
    <mergeCell ref="M34:M35"/>
    <mergeCell ref="N34:N35"/>
    <mergeCell ref="A36:A38"/>
    <mergeCell ref="B36:B38"/>
    <mergeCell ref="O36:O38"/>
    <mergeCell ref="P36:P38"/>
    <mergeCell ref="C37:C38"/>
    <mergeCell ref="D37:D38"/>
    <mergeCell ref="M37:M38"/>
    <mergeCell ref="N37:N38"/>
    <mergeCell ref="A39:A41"/>
    <mergeCell ref="B39:B41"/>
    <mergeCell ref="O39:O41"/>
    <mergeCell ref="P39:P41"/>
    <mergeCell ref="C40:C41"/>
    <mergeCell ref="D40:D41"/>
    <mergeCell ref="M40:M41"/>
    <mergeCell ref="N40:N41"/>
    <mergeCell ref="A42:A44"/>
    <mergeCell ref="B42:B44"/>
    <mergeCell ref="O42:O44"/>
    <mergeCell ref="P42:P44"/>
    <mergeCell ref="C43:C44"/>
    <mergeCell ref="D43:D44"/>
    <mergeCell ref="M43:M44"/>
    <mergeCell ref="N43:N44"/>
    <mergeCell ref="A45:A47"/>
    <mergeCell ref="B45:B47"/>
    <mergeCell ref="O45:O47"/>
    <mergeCell ref="P45:P47"/>
    <mergeCell ref="C46:C47"/>
    <mergeCell ref="D46:D47"/>
    <mergeCell ref="M46:M47"/>
    <mergeCell ref="N46:N47"/>
    <mergeCell ref="O48:O50"/>
    <mergeCell ref="P48:P50"/>
    <mergeCell ref="C49:C50"/>
    <mergeCell ref="D49:D50"/>
    <mergeCell ref="M49:M50"/>
    <mergeCell ref="N49:N50"/>
    <mergeCell ref="C55:C56"/>
    <mergeCell ref="D55:D56"/>
    <mergeCell ref="M55:M56"/>
    <mergeCell ref="N55:N56"/>
    <mergeCell ref="A48:A50"/>
    <mergeCell ref="B48:B50"/>
    <mergeCell ref="P60:P62"/>
    <mergeCell ref="C61:C62"/>
    <mergeCell ref="D61:D62"/>
    <mergeCell ref="A51:A53"/>
    <mergeCell ref="P51:P53"/>
    <mergeCell ref="B52:D52"/>
    <mergeCell ref="A54:A56"/>
    <mergeCell ref="B54:B56"/>
    <mergeCell ref="O54:O56"/>
    <mergeCell ref="P54:P56"/>
    <mergeCell ref="A63:A65"/>
    <mergeCell ref="B63:B65"/>
    <mergeCell ref="C64:C65"/>
    <mergeCell ref="D64:D65"/>
    <mergeCell ref="A60:A62"/>
    <mergeCell ref="B60:B62"/>
    <mergeCell ref="A57:A59"/>
    <mergeCell ref="B57:B59"/>
    <mergeCell ref="O57:O59"/>
    <mergeCell ref="P57:P59"/>
    <mergeCell ref="C58:C59"/>
    <mergeCell ref="D58:D59"/>
    <mergeCell ref="M58:M59"/>
    <mergeCell ref="N58:N5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104"/>
  <sheetViews>
    <sheetView view="pageBreakPreview" zoomScale="40" zoomScaleNormal="50" zoomScaleSheetLayoutView="40" zoomScalePageLayoutView="0" workbookViewId="0" topLeftCell="A1">
      <selection activeCell="AJ5" sqref="AJ5"/>
    </sheetView>
  </sheetViews>
  <sheetFormatPr defaultColWidth="6.57421875" defaultRowHeight="15"/>
  <cols>
    <col min="1" max="1" width="9.140625" style="112" customWidth="1"/>
    <col min="2" max="2" width="6.421875" style="114" customWidth="1"/>
    <col min="3" max="3" width="32.00390625" style="143" customWidth="1"/>
    <col min="4" max="4" width="4.140625" style="118" customWidth="1"/>
    <col min="5" max="5" width="14.421875" style="119" bestFit="1" customWidth="1"/>
    <col min="6" max="6" width="4.140625" style="95" customWidth="1"/>
    <col min="7" max="7" width="14.421875" style="113" bestFit="1" customWidth="1"/>
    <col min="8" max="8" width="4.140625" style="116" customWidth="1"/>
    <col min="9" max="9" width="6.57421875" style="40" customWidth="1"/>
    <col min="10" max="16" width="6.57421875" style="242" customWidth="1"/>
    <col min="17" max="18" width="6.57421875" style="40" customWidth="1"/>
    <col min="19" max="19" width="32.00390625" style="143" customWidth="1"/>
    <col min="20" max="20" width="4.140625" style="118" customWidth="1"/>
    <col min="21" max="21" width="14.421875" style="119" bestFit="1" customWidth="1"/>
    <col min="22" max="22" width="4.140625" style="95" customWidth="1"/>
    <col min="23" max="23" width="14.421875" style="114" bestFit="1" customWidth="1"/>
    <col min="24" max="24" width="4.140625" style="116" customWidth="1"/>
    <col min="25" max="25" width="6.421875" style="114" customWidth="1"/>
    <col min="26" max="26" width="10.8515625" style="91" customWidth="1"/>
    <col min="27" max="244" width="9.00390625" style="114" customWidth="1"/>
    <col min="245" max="245" width="3.7109375" style="114" customWidth="1"/>
    <col min="246" max="246" width="6.7109375" style="114" customWidth="1"/>
    <col min="247" max="247" width="0" style="114" hidden="1" customWidth="1"/>
    <col min="248" max="248" width="27.421875" style="114" customWidth="1"/>
    <col min="249" max="249" width="3.00390625" style="114" bestFit="1" customWidth="1"/>
    <col min="250" max="250" width="13.8515625" style="114" customWidth="1"/>
    <col min="251" max="251" width="3.57421875" style="114" customWidth="1"/>
    <col min="252" max="252" width="12.421875" style="114" customWidth="1"/>
    <col min="253" max="253" width="3.57421875" style="114" bestFit="1" customWidth="1"/>
    <col min="254" max="16384" width="6.57421875" style="114" customWidth="1"/>
  </cols>
  <sheetData>
    <row r="1" spans="2:25" ht="63" customHeight="1">
      <c r="B1" s="593" t="s">
        <v>323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</row>
    <row r="2" spans="1:25" s="91" customFormat="1" ht="27" customHeight="1">
      <c r="A2" s="50"/>
      <c r="B2" s="51"/>
      <c r="C2" s="141"/>
      <c r="D2" s="96"/>
      <c r="E2" s="110"/>
      <c r="F2" s="110"/>
      <c r="G2" s="115"/>
      <c r="H2" s="116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571" t="s">
        <v>315</v>
      </c>
      <c r="T2" s="571"/>
      <c r="U2" s="571"/>
      <c r="V2" s="571"/>
      <c r="W2" s="571"/>
      <c r="X2" s="571"/>
      <c r="Y2" s="571"/>
    </row>
    <row r="3" spans="1:25" s="91" customFormat="1" ht="30" customHeight="1">
      <c r="A3" s="117"/>
      <c r="B3" s="39" t="s">
        <v>199</v>
      </c>
      <c r="C3" s="142"/>
      <c r="D3" s="118"/>
      <c r="E3" s="118"/>
      <c r="F3" s="95"/>
      <c r="G3" s="115"/>
      <c r="H3" s="116"/>
      <c r="I3" s="110"/>
      <c r="J3" s="209"/>
      <c r="K3" s="209"/>
      <c r="L3" s="539" t="s">
        <v>479</v>
      </c>
      <c r="M3" s="539"/>
      <c r="N3" s="539"/>
      <c r="O3" s="539"/>
      <c r="P3" s="209"/>
      <c r="Q3" s="110"/>
      <c r="R3" s="110"/>
      <c r="S3" s="572" t="s">
        <v>200</v>
      </c>
      <c r="T3" s="572"/>
      <c r="U3" s="572"/>
      <c r="V3" s="572"/>
      <c r="W3" s="572"/>
      <c r="X3" s="572"/>
      <c r="Y3" s="572"/>
    </row>
    <row r="4" spans="12:22" ht="12" customHeight="1">
      <c r="L4" s="539"/>
      <c r="M4" s="539"/>
      <c r="N4" s="539"/>
      <c r="O4" s="539"/>
      <c r="S4" s="150"/>
      <c r="T4" s="121"/>
      <c r="U4" s="120"/>
      <c r="V4" s="176"/>
    </row>
    <row r="5" spans="1:26" ht="30" customHeight="1" thickBot="1">
      <c r="A5" s="545">
        <v>19</v>
      </c>
      <c r="B5" s="570">
        <v>1</v>
      </c>
      <c r="C5" s="566" t="str">
        <f>_xlfn.IFERROR(VLOOKUP(A5,'出場一覧'!$A:$O,10),"")</f>
        <v>相生学院</v>
      </c>
      <c r="D5" s="567" t="s">
        <v>328</v>
      </c>
      <c r="E5" s="562" t="str">
        <f>_xlfn.IFERROR(VLOOKUP(A5,'出場一覧'!$A:$O,11),"")</f>
        <v>近　畿</v>
      </c>
      <c r="F5" s="561" t="s">
        <v>2</v>
      </c>
      <c r="G5" s="562" t="str">
        <f>_xlfn.IFERROR(VLOOKUP(A5,'出場一覧'!$A:$O,12),"")</f>
        <v>兵　庫</v>
      </c>
      <c r="H5" s="564" t="s">
        <v>82</v>
      </c>
      <c r="I5" s="210"/>
      <c r="J5" s="98"/>
      <c r="K5" s="98"/>
      <c r="L5" s="538" t="s">
        <v>476</v>
      </c>
      <c r="M5" s="538"/>
      <c r="N5" s="538"/>
      <c r="O5" s="538"/>
      <c r="P5" s="98"/>
      <c r="Q5" s="19"/>
      <c r="R5" s="210"/>
      <c r="S5" s="566" t="str">
        <f>_xlfn.IFERROR(VLOOKUP(Z5,'出場一覧'!$A:$O,10),"")</f>
        <v>鳳凰</v>
      </c>
      <c r="T5" s="567" t="s">
        <v>328</v>
      </c>
      <c r="U5" s="562" t="str">
        <f>_xlfn.IFERROR(VLOOKUP(Z5,'出場一覧'!$A:$O,11),"")</f>
        <v>九　州</v>
      </c>
      <c r="V5" s="561" t="s">
        <v>2</v>
      </c>
      <c r="W5" s="562" t="str">
        <f>_xlfn.IFERROR(VLOOKUP(Z5,'出場一覧'!$A:$O,12),"")</f>
        <v>鹿児島</v>
      </c>
      <c r="X5" s="564" t="s">
        <v>82</v>
      </c>
      <c r="Y5" s="563">
        <v>17</v>
      </c>
      <c r="Z5" s="539">
        <v>28</v>
      </c>
    </row>
    <row r="6" spans="1:26" ht="30" customHeight="1" thickBot="1" thickTop="1">
      <c r="A6" s="545"/>
      <c r="B6" s="570"/>
      <c r="C6" s="566"/>
      <c r="D6" s="567"/>
      <c r="E6" s="562"/>
      <c r="F6" s="561"/>
      <c r="G6" s="562"/>
      <c r="H6" s="564"/>
      <c r="I6" s="98"/>
      <c r="J6" s="224"/>
      <c r="K6" s="98"/>
      <c r="L6" s="538">
        <v>20</v>
      </c>
      <c r="M6" s="538"/>
      <c r="N6" s="538"/>
      <c r="O6" s="538"/>
      <c r="P6" s="98"/>
      <c r="Q6" s="228"/>
      <c r="R6" s="538" t="s">
        <v>201</v>
      </c>
      <c r="S6" s="566"/>
      <c r="T6" s="567"/>
      <c r="U6" s="562"/>
      <c r="V6" s="561"/>
      <c r="W6" s="562"/>
      <c r="X6" s="564"/>
      <c r="Y6" s="563"/>
      <c r="Z6" s="539"/>
    </row>
    <row r="7" spans="2:26" ht="30" customHeight="1" thickTop="1">
      <c r="B7" s="570">
        <v>2</v>
      </c>
      <c r="C7" s="560" t="s">
        <v>236</v>
      </c>
      <c r="D7" s="560"/>
      <c r="E7" s="560"/>
      <c r="F7" s="560"/>
      <c r="G7" s="560"/>
      <c r="H7" s="560"/>
      <c r="I7" s="208"/>
      <c r="J7" s="236"/>
      <c r="K7" s="211"/>
      <c r="L7" s="203"/>
      <c r="M7" s="310"/>
      <c r="N7" s="203"/>
      <c r="O7" s="203"/>
      <c r="P7" s="216"/>
      <c r="Q7" s="239">
        <v>21</v>
      </c>
      <c r="R7" s="583"/>
      <c r="S7" s="566" t="str">
        <f>_xlfn.IFERROR(VLOOKUP(Z7,'出場一覧'!$A:$O,10),"")</f>
        <v>金沢</v>
      </c>
      <c r="T7" s="567" t="s">
        <v>328</v>
      </c>
      <c r="U7" s="562" t="str">
        <f>_xlfn.IFERROR(VLOOKUP(Z7,'出場一覧'!$A:$O,11),"")</f>
        <v>北信越</v>
      </c>
      <c r="V7" s="561" t="s">
        <v>2</v>
      </c>
      <c r="W7" s="562" t="str">
        <f>_xlfn.IFERROR(VLOOKUP(Z7,'出場一覧'!$A:$O,12),"")</f>
        <v>石　川</v>
      </c>
      <c r="X7" s="564" t="s">
        <v>82</v>
      </c>
      <c r="Y7" s="563">
        <v>18</v>
      </c>
      <c r="Z7" s="539">
        <v>18</v>
      </c>
    </row>
    <row r="8" spans="2:26" ht="30" customHeight="1" thickBot="1">
      <c r="B8" s="570"/>
      <c r="C8" s="560"/>
      <c r="D8" s="560"/>
      <c r="E8" s="560"/>
      <c r="F8" s="560"/>
      <c r="G8" s="560"/>
      <c r="H8" s="560"/>
      <c r="I8" s="98"/>
      <c r="J8" s="538" t="s">
        <v>202</v>
      </c>
      <c r="K8" s="224"/>
      <c r="L8" s="203"/>
      <c r="M8" s="310"/>
      <c r="N8" s="203"/>
      <c r="O8" s="203"/>
      <c r="P8" s="228"/>
      <c r="Q8" s="538" t="s">
        <v>203</v>
      </c>
      <c r="R8" s="98"/>
      <c r="S8" s="566"/>
      <c r="T8" s="567"/>
      <c r="U8" s="562"/>
      <c r="V8" s="561"/>
      <c r="W8" s="562"/>
      <c r="X8" s="564"/>
      <c r="Y8" s="563"/>
      <c r="Z8" s="539"/>
    </row>
    <row r="9" spans="1:26" ht="30" customHeight="1" thickBot="1" thickTop="1">
      <c r="A9" s="545">
        <v>7</v>
      </c>
      <c r="B9" s="570">
        <v>3</v>
      </c>
      <c r="C9" s="566" t="str">
        <f>_xlfn.IFERROR(VLOOKUP(A9,'出場一覧'!$A:$O,10),"")</f>
        <v>成城学園</v>
      </c>
      <c r="D9" s="567" t="s">
        <v>328</v>
      </c>
      <c r="E9" s="562" t="str">
        <f>_xlfn.IFERROR(VLOOKUP(A9,'出場一覧'!$A:$O,11),"")</f>
        <v>東　京</v>
      </c>
      <c r="F9" s="561" t="s">
        <v>2</v>
      </c>
      <c r="G9" s="562" t="str">
        <f>_xlfn.IFERROR(VLOOKUP(A9,'出場一覧'!$A:$O,12),"")</f>
        <v>東　京</v>
      </c>
      <c r="H9" s="564" t="s">
        <v>82</v>
      </c>
      <c r="I9" s="26"/>
      <c r="J9" s="568"/>
      <c r="K9" s="225">
        <v>30</v>
      </c>
      <c r="L9" s="243"/>
      <c r="M9" s="310"/>
      <c r="N9" s="203"/>
      <c r="O9" s="203"/>
      <c r="P9" s="225">
        <v>21</v>
      </c>
      <c r="Q9" s="569"/>
      <c r="R9" s="213"/>
      <c r="S9" s="566" t="str">
        <f>_xlfn.IFERROR(VLOOKUP(Z9,'出場一覧'!$A:$O,10),"")</f>
        <v>名経大市邨</v>
      </c>
      <c r="T9" s="567" t="s">
        <v>328</v>
      </c>
      <c r="U9" s="562" t="str">
        <f>_xlfn.IFERROR(VLOOKUP(Z9,'出場一覧'!$A:$O,11),"")</f>
        <v>東　海</v>
      </c>
      <c r="V9" s="561" t="s">
        <v>2</v>
      </c>
      <c r="W9" s="562" t="str">
        <f>_xlfn.IFERROR(VLOOKUP(Z9,'出場一覧'!$A:$O,12),"")</f>
        <v>愛　知</v>
      </c>
      <c r="X9" s="564" t="s">
        <v>82</v>
      </c>
      <c r="Y9" s="563">
        <v>19</v>
      </c>
      <c r="Z9" s="539">
        <v>12</v>
      </c>
    </row>
    <row r="10" spans="1:26" ht="28.5" customHeight="1" thickBot="1" thickTop="1">
      <c r="A10" s="545"/>
      <c r="B10" s="570"/>
      <c r="C10" s="566"/>
      <c r="D10" s="567"/>
      <c r="E10" s="562"/>
      <c r="F10" s="561"/>
      <c r="G10" s="562"/>
      <c r="H10" s="564"/>
      <c r="I10" s="584" t="s">
        <v>204</v>
      </c>
      <c r="J10" s="241"/>
      <c r="K10" s="207"/>
      <c r="L10" s="211"/>
      <c r="M10" s="216"/>
      <c r="N10" s="98"/>
      <c r="O10" s="98"/>
      <c r="P10" s="207"/>
      <c r="Q10" s="244"/>
      <c r="R10" s="538" t="s">
        <v>205</v>
      </c>
      <c r="S10" s="566"/>
      <c r="T10" s="567"/>
      <c r="U10" s="562"/>
      <c r="V10" s="561"/>
      <c r="W10" s="562"/>
      <c r="X10" s="564"/>
      <c r="Y10" s="563"/>
      <c r="Z10" s="539"/>
    </row>
    <row r="11" spans="1:26" ht="30" customHeight="1" thickBot="1" thickTop="1">
      <c r="A11" s="545">
        <v>20</v>
      </c>
      <c r="B11" s="570">
        <v>4</v>
      </c>
      <c r="C11" s="566" t="str">
        <f>_xlfn.IFERROR(VLOOKUP(A11,'出場一覧'!$A:$O,10),"")</f>
        <v>東山</v>
      </c>
      <c r="D11" s="567" t="s">
        <v>328</v>
      </c>
      <c r="E11" s="562" t="str">
        <f>_xlfn.IFERROR(VLOOKUP(A11,'出場一覧'!$A:$O,11),"")</f>
        <v>近　畿</v>
      </c>
      <c r="F11" s="561" t="s">
        <v>2</v>
      </c>
      <c r="G11" s="562" t="str">
        <f>_xlfn.IFERROR(VLOOKUP(A11,'出場一覧'!$A:$O,12),"")</f>
        <v>京　都</v>
      </c>
      <c r="H11" s="564" t="s">
        <v>82</v>
      </c>
      <c r="I11" s="592"/>
      <c r="J11" s="240">
        <v>21</v>
      </c>
      <c r="K11" s="98"/>
      <c r="L11" s="211"/>
      <c r="M11" s="216"/>
      <c r="N11" s="98"/>
      <c r="O11" s="98"/>
      <c r="P11" s="207"/>
      <c r="Q11" s="236">
        <v>21</v>
      </c>
      <c r="R11" s="583"/>
      <c r="S11" s="566" t="str">
        <f>_xlfn.IFERROR(VLOOKUP(Z11,'出場一覧'!$A:$O,10),"")</f>
        <v>近畿大附属</v>
      </c>
      <c r="T11" s="567" t="s">
        <v>328</v>
      </c>
      <c r="U11" s="562" t="str">
        <f>_xlfn.IFERROR(VLOOKUP(Z11,'出場一覧'!$A:$O,11),"")</f>
        <v>近　畿</v>
      </c>
      <c r="V11" s="561" t="s">
        <v>2</v>
      </c>
      <c r="W11" s="562" t="str">
        <f>_xlfn.IFERROR(VLOOKUP(Z11,'出場一覧'!$A:$O,12),"")</f>
        <v>大　阪</v>
      </c>
      <c r="X11" s="564" t="s">
        <v>82</v>
      </c>
      <c r="Y11" s="563">
        <v>20</v>
      </c>
      <c r="Z11" s="539">
        <v>23</v>
      </c>
    </row>
    <row r="12" spans="1:26" ht="30" customHeight="1" thickBot="1" thickTop="1">
      <c r="A12" s="545"/>
      <c r="B12" s="570"/>
      <c r="C12" s="566"/>
      <c r="D12" s="567"/>
      <c r="E12" s="562"/>
      <c r="F12" s="561"/>
      <c r="G12" s="562"/>
      <c r="H12" s="564"/>
      <c r="I12" s="98"/>
      <c r="J12" s="98"/>
      <c r="K12" s="538" t="s">
        <v>206</v>
      </c>
      <c r="L12" s="217"/>
      <c r="M12" s="216"/>
      <c r="N12" s="98"/>
      <c r="O12" s="229"/>
      <c r="P12" s="569" t="s">
        <v>207</v>
      </c>
      <c r="Q12" s="98"/>
      <c r="R12" s="98"/>
      <c r="S12" s="566"/>
      <c r="T12" s="567"/>
      <c r="U12" s="562"/>
      <c r="V12" s="561"/>
      <c r="W12" s="562"/>
      <c r="X12" s="564"/>
      <c r="Y12" s="563"/>
      <c r="Z12" s="539"/>
    </row>
    <row r="13" spans="1:26" ht="30" customHeight="1" thickBot="1" thickTop="1">
      <c r="A13" s="545">
        <v>25</v>
      </c>
      <c r="B13" s="570">
        <v>5</v>
      </c>
      <c r="C13" s="566" t="str">
        <f>_xlfn.IFERROR(VLOOKUP(A13,'出場一覧'!$A:$O,10),"")</f>
        <v>関西</v>
      </c>
      <c r="D13" s="567" t="s">
        <v>328</v>
      </c>
      <c r="E13" s="562" t="str">
        <f>_xlfn.IFERROR(VLOOKUP(A13,'出場一覧'!$A:$O,11),"")</f>
        <v>中　国</v>
      </c>
      <c r="F13" s="561" t="s">
        <v>2</v>
      </c>
      <c r="G13" s="562" t="str">
        <f>_xlfn.IFERROR(VLOOKUP(A13,'出場一覧'!$A:$O,12),"")</f>
        <v>岡　山</v>
      </c>
      <c r="H13" s="564" t="s">
        <v>82</v>
      </c>
      <c r="I13" s="213"/>
      <c r="J13" s="98"/>
      <c r="K13" s="568"/>
      <c r="L13" s="225">
        <v>21</v>
      </c>
      <c r="M13" s="311"/>
      <c r="N13" s="311"/>
      <c r="O13" s="237">
        <v>21</v>
      </c>
      <c r="P13" s="538"/>
      <c r="Q13" s="98"/>
      <c r="R13" s="26"/>
      <c r="S13" s="566" t="str">
        <f>_xlfn.IFERROR(VLOOKUP(Z13,'出場一覧'!$A:$O,10),"")</f>
        <v>岩手</v>
      </c>
      <c r="T13" s="567" t="s">
        <v>328</v>
      </c>
      <c r="U13" s="562" t="str">
        <f>_xlfn.IFERROR(VLOOKUP(Z13,'出場一覧'!$A:$O,11),"")</f>
        <v>東　北</v>
      </c>
      <c r="V13" s="561" t="s">
        <v>2</v>
      </c>
      <c r="W13" s="562" t="str">
        <f>_xlfn.IFERROR(VLOOKUP(Z13,'出場一覧'!$A:$O,12),"")</f>
        <v>岩　手</v>
      </c>
      <c r="X13" s="564" t="s">
        <v>82</v>
      </c>
      <c r="Y13" s="563">
        <v>21</v>
      </c>
      <c r="Z13" s="539">
        <v>2</v>
      </c>
    </row>
    <row r="14" spans="1:26" ht="30" customHeight="1" thickBot="1" thickTop="1">
      <c r="A14" s="545"/>
      <c r="B14" s="570"/>
      <c r="C14" s="566"/>
      <c r="D14" s="567"/>
      <c r="E14" s="562"/>
      <c r="F14" s="561"/>
      <c r="G14" s="562"/>
      <c r="H14" s="564"/>
      <c r="I14" s="538" t="s">
        <v>208</v>
      </c>
      <c r="J14" s="224"/>
      <c r="K14" s="98"/>
      <c r="L14" s="207"/>
      <c r="M14" s="311"/>
      <c r="N14" s="311"/>
      <c r="O14" s="216"/>
      <c r="P14" s="98"/>
      <c r="Q14" s="229"/>
      <c r="R14" s="582" t="s">
        <v>209</v>
      </c>
      <c r="S14" s="566"/>
      <c r="T14" s="567"/>
      <c r="U14" s="562"/>
      <c r="V14" s="561"/>
      <c r="W14" s="562"/>
      <c r="X14" s="564"/>
      <c r="Y14" s="563"/>
      <c r="Z14" s="539"/>
    </row>
    <row r="15" spans="1:26" ht="30" customHeight="1" thickBot="1" thickTop="1">
      <c r="A15" s="545">
        <v>9</v>
      </c>
      <c r="B15" s="570">
        <v>6</v>
      </c>
      <c r="C15" s="566" t="str">
        <f>_xlfn.IFERROR(VLOOKUP(A15,'出場一覧'!$A:$O,10),"")</f>
        <v>京華</v>
      </c>
      <c r="D15" s="567" t="s">
        <v>328</v>
      </c>
      <c r="E15" s="562" t="str">
        <f>_xlfn.IFERROR(VLOOKUP(A15,'出場一覧'!$A:$O,11),"")</f>
        <v>東　京</v>
      </c>
      <c r="F15" s="561" t="s">
        <v>2</v>
      </c>
      <c r="G15" s="562" t="str">
        <f>_xlfn.IFERROR(VLOOKUP(A15,'出場一覧'!$A:$O,12),"")</f>
        <v>東　京</v>
      </c>
      <c r="H15" s="564" t="s">
        <v>82</v>
      </c>
      <c r="I15" s="565"/>
      <c r="J15" s="225">
        <v>30</v>
      </c>
      <c r="K15" s="207"/>
      <c r="L15" s="207"/>
      <c r="M15" s="311"/>
      <c r="N15" s="311"/>
      <c r="O15" s="216"/>
      <c r="P15" s="98"/>
      <c r="Q15" s="238">
        <v>30</v>
      </c>
      <c r="R15" s="592"/>
      <c r="S15" s="566" t="str">
        <f>_xlfn.IFERROR(VLOOKUP(Z15,'出場一覧'!$A:$O,10),"")</f>
        <v>東京学館新潟</v>
      </c>
      <c r="T15" s="567" t="s">
        <v>328</v>
      </c>
      <c r="U15" s="562" t="str">
        <f>_xlfn.IFERROR(VLOOKUP(Z15,'出場一覧'!$A:$O,11),"")</f>
        <v>北信越</v>
      </c>
      <c r="V15" s="561" t="s">
        <v>2</v>
      </c>
      <c r="W15" s="562" t="str">
        <f>_xlfn.IFERROR(VLOOKUP(Z15,'出場一覧'!$A:$O,12),"")</f>
        <v>新　潟</v>
      </c>
      <c r="X15" s="564" t="s">
        <v>82</v>
      </c>
      <c r="Y15" s="563">
        <v>22</v>
      </c>
      <c r="Z15" s="539">
        <v>16</v>
      </c>
    </row>
    <row r="16" spans="1:26" ht="30" customHeight="1" thickBot="1" thickTop="1">
      <c r="A16" s="545"/>
      <c r="B16" s="570"/>
      <c r="C16" s="566"/>
      <c r="D16" s="567"/>
      <c r="E16" s="562"/>
      <c r="F16" s="561"/>
      <c r="G16" s="562"/>
      <c r="H16" s="564"/>
      <c r="I16" s="98"/>
      <c r="J16" s="568" t="s">
        <v>210</v>
      </c>
      <c r="K16" s="227"/>
      <c r="L16" s="98"/>
      <c r="M16" s="311"/>
      <c r="N16" s="311"/>
      <c r="O16" s="216"/>
      <c r="P16" s="229"/>
      <c r="Q16" s="569" t="s">
        <v>211</v>
      </c>
      <c r="R16" s="98"/>
      <c r="S16" s="566"/>
      <c r="T16" s="567"/>
      <c r="U16" s="562"/>
      <c r="V16" s="561"/>
      <c r="W16" s="562"/>
      <c r="X16" s="564"/>
      <c r="Y16" s="563"/>
      <c r="Z16" s="539"/>
    </row>
    <row r="17" spans="1:26" ht="30" customHeight="1" thickTop="1">
      <c r="A17" s="545">
        <v>15</v>
      </c>
      <c r="B17" s="570">
        <v>7</v>
      </c>
      <c r="C17" s="566" t="str">
        <f>_xlfn.IFERROR(VLOOKUP(A17,'出場一覧'!$A:$O,10),"")</f>
        <v>敦賀気比</v>
      </c>
      <c r="D17" s="567" t="s">
        <v>328</v>
      </c>
      <c r="E17" s="562" t="str">
        <f>_xlfn.IFERROR(VLOOKUP(A17,'出場一覧'!$A:$O,11),"")</f>
        <v>北信越</v>
      </c>
      <c r="F17" s="561" t="s">
        <v>2</v>
      </c>
      <c r="G17" s="562" t="str">
        <f>_xlfn.IFERROR(VLOOKUP(A17,'出場一覧'!$A:$O,12),"")</f>
        <v>福　井</v>
      </c>
      <c r="H17" s="564" t="s">
        <v>82</v>
      </c>
      <c r="I17" s="98"/>
      <c r="J17" s="538"/>
      <c r="K17" s="240">
        <v>21</v>
      </c>
      <c r="L17" s="98"/>
      <c r="M17" s="311"/>
      <c r="N17" s="311"/>
      <c r="O17" s="98"/>
      <c r="P17" s="237">
        <v>30</v>
      </c>
      <c r="Q17" s="538"/>
      <c r="R17" s="98"/>
      <c r="S17" s="560" t="s">
        <v>236</v>
      </c>
      <c r="T17" s="560"/>
      <c r="U17" s="560"/>
      <c r="V17" s="560"/>
      <c r="W17" s="560"/>
      <c r="X17" s="560"/>
      <c r="Y17" s="563">
        <v>23</v>
      </c>
      <c r="Z17" s="539"/>
    </row>
    <row r="18" spans="1:26" ht="30" customHeight="1" thickBot="1">
      <c r="A18" s="545"/>
      <c r="B18" s="570"/>
      <c r="C18" s="566"/>
      <c r="D18" s="567"/>
      <c r="E18" s="562"/>
      <c r="F18" s="561"/>
      <c r="G18" s="562"/>
      <c r="H18" s="564"/>
      <c r="I18" s="584" t="s">
        <v>212</v>
      </c>
      <c r="J18" s="226"/>
      <c r="K18" s="211"/>
      <c r="L18" s="98"/>
      <c r="M18" s="311"/>
      <c r="N18" s="311"/>
      <c r="O18" s="98"/>
      <c r="P18" s="216"/>
      <c r="Q18" s="226"/>
      <c r="R18" s="204"/>
      <c r="S18" s="560"/>
      <c r="T18" s="560"/>
      <c r="U18" s="560"/>
      <c r="V18" s="560"/>
      <c r="W18" s="560"/>
      <c r="X18" s="560"/>
      <c r="Y18" s="563"/>
      <c r="Z18" s="539"/>
    </row>
    <row r="19" spans="1:26" ht="30" customHeight="1" thickBot="1" thickTop="1">
      <c r="A19" s="545">
        <v>11</v>
      </c>
      <c r="B19" s="570">
        <v>8</v>
      </c>
      <c r="C19" s="566" t="str">
        <f>_xlfn.IFERROR(VLOOKUP(A19,'出場一覧'!$A:$O,10),"")</f>
        <v>慶應義塾</v>
      </c>
      <c r="D19" s="567" t="s">
        <v>328</v>
      </c>
      <c r="E19" s="562" t="str">
        <f>_xlfn.IFERROR(VLOOKUP(A19,'出場一覧'!$A:$O,11),"")</f>
        <v>南関東</v>
      </c>
      <c r="F19" s="561" t="s">
        <v>2</v>
      </c>
      <c r="G19" s="562" t="str">
        <f>_xlfn.IFERROR(VLOOKUP(A19,'出場一覧'!$A:$O,12),"")</f>
        <v>神奈川</v>
      </c>
      <c r="H19" s="564" t="s">
        <v>82</v>
      </c>
      <c r="I19" s="592"/>
      <c r="J19" s="240">
        <v>21</v>
      </c>
      <c r="K19" s="98"/>
      <c r="L19" s="98"/>
      <c r="M19" s="311"/>
      <c r="N19" s="311"/>
      <c r="O19" s="98"/>
      <c r="P19" s="98"/>
      <c r="Q19" s="237"/>
      <c r="R19" s="213"/>
      <c r="S19" s="566" t="str">
        <f>_xlfn.IFERROR(VLOOKUP(Z19,'出場一覧'!$A:$O,10),"")</f>
        <v>清風</v>
      </c>
      <c r="T19" s="567" t="s">
        <v>328</v>
      </c>
      <c r="U19" s="562" t="str">
        <f>_xlfn.IFERROR(VLOOKUP(Z19,'出場一覧'!$A:$O,11),"")</f>
        <v>近　畿</v>
      </c>
      <c r="V19" s="561" t="s">
        <v>2</v>
      </c>
      <c r="W19" s="562" t="str">
        <f>_xlfn.IFERROR(VLOOKUP(Z19,'出場一覧'!$A:$O,12),"")</f>
        <v>大　阪</v>
      </c>
      <c r="X19" s="564" t="s">
        <v>82</v>
      </c>
      <c r="Y19" s="563">
        <v>24</v>
      </c>
      <c r="Z19" s="539">
        <v>21</v>
      </c>
    </row>
    <row r="20" spans="1:26" ht="30" customHeight="1" thickBot="1" thickTop="1">
      <c r="A20" s="545"/>
      <c r="B20" s="570"/>
      <c r="C20" s="566"/>
      <c r="D20" s="567"/>
      <c r="E20" s="562"/>
      <c r="F20" s="561"/>
      <c r="G20" s="562"/>
      <c r="H20" s="564"/>
      <c r="I20" s="98"/>
      <c r="J20" s="98"/>
      <c r="K20" s="98"/>
      <c r="L20" s="98" t="s">
        <v>213</v>
      </c>
      <c r="M20" s="312"/>
      <c r="N20" s="313"/>
      <c r="O20" s="98" t="s">
        <v>214</v>
      </c>
      <c r="P20" s="98"/>
      <c r="Q20" s="98"/>
      <c r="R20" s="98"/>
      <c r="S20" s="566"/>
      <c r="T20" s="567"/>
      <c r="U20" s="562"/>
      <c r="V20" s="561"/>
      <c r="W20" s="562"/>
      <c r="X20" s="564"/>
      <c r="Y20" s="563"/>
      <c r="Z20" s="539"/>
    </row>
    <row r="21" spans="1:26" ht="30" customHeight="1" thickBot="1" thickTop="1">
      <c r="A21" s="545">
        <v>27</v>
      </c>
      <c r="B21" s="570">
        <v>9</v>
      </c>
      <c r="C21" s="566" t="str">
        <f>_xlfn.IFERROR(VLOOKUP(A21,'出場一覧'!$A:$O,10),"")</f>
        <v>海星</v>
      </c>
      <c r="D21" s="567" t="s">
        <v>328</v>
      </c>
      <c r="E21" s="562" t="str">
        <f>_xlfn.IFERROR(VLOOKUP(A21,'出場一覧'!$A:$O,11),"")</f>
        <v>九　州</v>
      </c>
      <c r="F21" s="561" t="s">
        <v>2</v>
      </c>
      <c r="G21" s="562" t="str">
        <f>_xlfn.IFERROR(VLOOKUP(A21,'出場一覧'!$A:$O,12),"")</f>
        <v>長　崎</v>
      </c>
      <c r="H21" s="564" t="s">
        <v>82</v>
      </c>
      <c r="I21" s="98"/>
      <c r="J21" s="98"/>
      <c r="K21" s="98"/>
      <c r="L21" s="221">
        <v>21</v>
      </c>
      <c r="M21" s="314"/>
      <c r="N21" s="98"/>
      <c r="O21" s="218">
        <v>21</v>
      </c>
      <c r="P21" s="98"/>
      <c r="Q21" s="98"/>
      <c r="R21" s="213"/>
      <c r="S21" s="566" t="str">
        <f>_xlfn.IFERROR(VLOOKUP(Z21,'出場一覧'!$A:$O,10),"")</f>
        <v>川越東</v>
      </c>
      <c r="T21" s="567" t="s">
        <v>328</v>
      </c>
      <c r="U21" s="562" t="str">
        <f>_xlfn.IFERROR(VLOOKUP(Z21,'出場一覧'!$A:$O,11),"")</f>
        <v>北関東</v>
      </c>
      <c r="V21" s="561" t="s">
        <v>2</v>
      </c>
      <c r="W21" s="562" t="str">
        <f>_xlfn.IFERROR(VLOOKUP(Z21,'出場一覧'!$A:$O,12),"")</f>
        <v>埼　玉</v>
      </c>
      <c r="X21" s="564" t="s">
        <v>82</v>
      </c>
      <c r="Y21" s="563">
        <v>25</v>
      </c>
      <c r="Z21" s="539">
        <v>5</v>
      </c>
    </row>
    <row r="22" spans="1:26" ht="30" customHeight="1" thickBot="1" thickTop="1">
      <c r="A22" s="545"/>
      <c r="B22" s="570"/>
      <c r="C22" s="566"/>
      <c r="D22" s="567"/>
      <c r="E22" s="562"/>
      <c r="F22" s="561"/>
      <c r="G22" s="562"/>
      <c r="H22" s="564"/>
      <c r="I22" s="214"/>
      <c r="J22" s="233"/>
      <c r="K22" s="98"/>
      <c r="L22" s="98"/>
      <c r="M22" s="207"/>
      <c r="N22" s="98"/>
      <c r="O22" s="207"/>
      <c r="P22" s="98"/>
      <c r="Q22" s="228"/>
      <c r="R22" s="538" t="s">
        <v>215</v>
      </c>
      <c r="S22" s="566"/>
      <c r="T22" s="567"/>
      <c r="U22" s="562"/>
      <c r="V22" s="561"/>
      <c r="W22" s="562"/>
      <c r="X22" s="564"/>
      <c r="Y22" s="563"/>
      <c r="Z22" s="539"/>
    </row>
    <row r="23" spans="1:26" ht="30" customHeight="1" thickTop="1">
      <c r="A23" s="122"/>
      <c r="B23" s="570">
        <v>10</v>
      </c>
      <c r="C23" s="560" t="s">
        <v>236</v>
      </c>
      <c r="D23" s="560"/>
      <c r="E23" s="560"/>
      <c r="F23" s="560"/>
      <c r="G23" s="560"/>
      <c r="H23" s="560"/>
      <c r="I23" s="208"/>
      <c r="J23" s="245"/>
      <c r="K23" s="211"/>
      <c r="L23" s="98"/>
      <c r="M23" s="207"/>
      <c r="N23" s="98"/>
      <c r="O23" s="207"/>
      <c r="P23" s="216"/>
      <c r="Q23" s="236">
        <v>30</v>
      </c>
      <c r="R23" s="583"/>
      <c r="S23" s="566" t="str">
        <f>_xlfn.IFERROR(VLOOKUP(Z23,'出場一覧'!$A:$O,10),"")</f>
        <v>北海</v>
      </c>
      <c r="T23" s="567" t="s">
        <v>328</v>
      </c>
      <c r="U23" s="562" t="str">
        <f>_xlfn.IFERROR(VLOOKUP(Z23,'出場一覧'!$A:$O,11),"")</f>
        <v>北海道</v>
      </c>
      <c r="V23" s="561" t="s">
        <v>2</v>
      </c>
      <c r="W23" s="562" t="str">
        <f>_xlfn.IFERROR(VLOOKUP(Z23,'出場一覧'!$A:$O,12),"")</f>
        <v>北海道</v>
      </c>
      <c r="X23" s="564" t="s">
        <v>82</v>
      </c>
      <c r="Y23" s="563">
        <v>26</v>
      </c>
      <c r="Z23" s="539">
        <v>1</v>
      </c>
    </row>
    <row r="24" spans="1:26" ht="30" customHeight="1" thickBot="1">
      <c r="A24" s="122"/>
      <c r="B24" s="570"/>
      <c r="C24" s="560"/>
      <c r="D24" s="560"/>
      <c r="E24" s="560"/>
      <c r="F24" s="560"/>
      <c r="G24" s="560"/>
      <c r="H24" s="560"/>
      <c r="I24" s="98"/>
      <c r="J24" s="538" t="s">
        <v>216</v>
      </c>
      <c r="K24" s="233"/>
      <c r="L24" s="98"/>
      <c r="M24" s="207"/>
      <c r="N24" s="98"/>
      <c r="O24" s="207"/>
      <c r="P24" s="228"/>
      <c r="Q24" s="538" t="s">
        <v>217</v>
      </c>
      <c r="R24" s="98"/>
      <c r="S24" s="566"/>
      <c r="T24" s="567"/>
      <c r="U24" s="562"/>
      <c r="V24" s="561"/>
      <c r="W24" s="562"/>
      <c r="X24" s="564"/>
      <c r="Y24" s="563"/>
      <c r="Z24" s="539"/>
    </row>
    <row r="25" spans="1:26" ht="27" customHeight="1" thickBot="1" thickTop="1">
      <c r="A25" s="545">
        <v>14</v>
      </c>
      <c r="B25" s="570">
        <v>11</v>
      </c>
      <c r="C25" s="566" t="str">
        <f>_xlfn.IFERROR(VLOOKUP(A25,'出場一覧'!$A:$O,10),"")</f>
        <v>日大三島</v>
      </c>
      <c r="D25" s="567" t="s">
        <v>328</v>
      </c>
      <c r="E25" s="562" t="str">
        <f>_xlfn.IFERROR(VLOOKUP(A25,'出場一覧'!$A:$O,11),"")</f>
        <v>東　海</v>
      </c>
      <c r="F25" s="561" t="s">
        <v>2</v>
      </c>
      <c r="G25" s="562" t="str">
        <f>_xlfn.IFERROR(VLOOKUP(A25,'出場一覧'!$A:$O,12),"")</f>
        <v>静　岡</v>
      </c>
      <c r="H25" s="564" t="s">
        <v>82</v>
      </c>
      <c r="I25" s="213"/>
      <c r="J25" s="568"/>
      <c r="K25" s="234">
        <v>21</v>
      </c>
      <c r="L25" s="215"/>
      <c r="M25" s="207"/>
      <c r="N25" s="98"/>
      <c r="O25" s="207"/>
      <c r="P25" s="225">
        <v>20</v>
      </c>
      <c r="Q25" s="569"/>
      <c r="R25" s="213"/>
      <c r="S25" s="566" t="str">
        <f>_xlfn.IFERROR(VLOOKUP(Z25,'出場一覧'!$A:$O,10),"")</f>
        <v>松商学園</v>
      </c>
      <c r="T25" s="567" t="s">
        <v>328</v>
      </c>
      <c r="U25" s="562" t="str">
        <f>_xlfn.IFERROR(VLOOKUP(Z25,'出場一覧'!$A:$O,11),"")</f>
        <v>北信越</v>
      </c>
      <c r="V25" s="561" t="s">
        <v>2</v>
      </c>
      <c r="W25" s="562" t="str">
        <f>_xlfn.IFERROR(VLOOKUP(Z25,'出場一覧'!$A:$O,12),"")</f>
        <v>長　野</v>
      </c>
      <c r="X25" s="564" t="s">
        <v>82</v>
      </c>
      <c r="Y25" s="563">
        <v>27</v>
      </c>
      <c r="Z25" s="539">
        <v>17</v>
      </c>
    </row>
    <row r="26" spans="1:26" ht="30" customHeight="1" thickBot="1" thickTop="1">
      <c r="A26" s="545"/>
      <c r="B26" s="570"/>
      <c r="C26" s="566"/>
      <c r="D26" s="567"/>
      <c r="E26" s="562"/>
      <c r="F26" s="561"/>
      <c r="G26" s="562"/>
      <c r="H26" s="564"/>
      <c r="I26" s="538" t="s">
        <v>218</v>
      </c>
      <c r="J26" s="232"/>
      <c r="K26" s="207"/>
      <c r="L26" s="215"/>
      <c r="M26" s="207"/>
      <c r="N26" s="98"/>
      <c r="O26" s="207"/>
      <c r="P26" s="207"/>
      <c r="Q26" s="244"/>
      <c r="R26" s="538" t="s">
        <v>219</v>
      </c>
      <c r="S26" s="566"/>
      <c r="T26" s="567"/>
      <c r="U26" s="562"/>
      <c r="V26" s="561"/>
      <c r="W26" s="562"/>
      <c r="X26" s="564"/>
      <c r="Y26" s="563"/>
      <c r="Z26" s="539"/>
    </row>
    <row r="27" spans="1:26" ht="30" customHeight="1" thickTop="1">
      <c r="A27" s="545">
        <v>3</v>
      </c>
      <c r="B27" s="570">
        <v>12</v>
      </c>
      <c r="C27" s="566" t="str">
        <f>_xlfn.IFERROR(VLOOKUP(A27,'出場一覧'!$A:$O,10),"")</f>
        <v>東北学院</v>
      </c>
      <c r="D27" s="567" t="s">
        <v>328</v>
      </c>
      <c r="E27" s="562" t="str">
        <f>_xlfn.IFERROR(VLOOKUP(A27,'出場一覧'!$A:$O,11),"")</f>
        <v>東　北</v>
      </c>
      <c r="F27" s="561" t="s">
        <v>2</v>
      </c>
      <c r="G27" s="562" t="str">
        <f>_xlfn.IFERROR(VLOOKUP(A27,'出場一覧'!$A:$O,12),"")</f>
        <v>宮　城</v>
      </c>
      <c r="H27" s="564" t="s">
        <v>82</v>
      </c>
      <c r="I27" s="565"/>
      <c r="J27" s="225">
        <v>30</v>
      </c>
      <c r="K27" s="98"/>
      <c r="L27" s="215"/>
      <c r="M27" s="207"/>
      <c r="N27" s="98"/>
      <c r="O27" s="207"/>
      <c r="P27" s="207"/>
      <c r="Q27" s="236">
        <v>21</v>
      </c>
      <c r="R27" s="583"/>
      <c r="S27" s="566" t="str">
        <f>_xlfn.IFERROR(VLOOKUP(Z27,'出場一覧'!$A:$O,10),"")</f>
        <v>日大三</v>
      </c>
      <c r="T27" s="567" t="s">
        <v>328</v>
      </c>
      <c r="U27" s="562" t="str">
        <f>_xlfn.IFERROR(VLOOKUP(Z27,'出場一覧'!$A:$O,11),"")</f>
        <v>東　京</v>
      </c>
      <c r="V27" s="561" t="s">
        <v>2</v>
      </c>
      <c r="W27" s="562" t="str">
        <f>_xlfn.IFERROR(VLOOKUP(Z27,'出場一覧'!$A:$O,12),"")</f>
        <v>東　京</v>
      </c>
      <c r="X27" s="564" t="s">
        <v>82</v>
      </c>
      <c r="Y27" s="563">
        <v>28</v>
      </c>
      <c r="Z27" s="539">
        <v>8</v>
      </c>
    </row>
    <row r="28" spans="1:26" ht="30" customHeight="1" thickBot="1">
      <c r="A28" s="545"/>
      <c r="B28" s="570"/>
      <c r="C28" s="566"/>
      <c r="D28" s="567"/>
      <c r="E28" s="562"/>
      <c r="F28" s="561"/>
      <c r="G28" s="562"/>
      <c r="H28" s="564"/>
      <c r="I28" s="98"/>
      <c r="J28" s="98"/>
      <c r="K28" s="538" t="s">
        <v>220</v>
      </c>
      <c r="L28" s="232"/>
      <c r="M28" s="207"/>
      <c r="N28" s="98"/>
      <c r="O28" s="231"/>
      <c r="P28" s="569" t="s">
        <v>221</v>
      </c>
      <c r="Q28" s="98"/>
      <c r="R28" s="98"/>
      <c r="S28" s="566"/>
      <c r="T28" s="567"/>
      <c r="U28" s="562"/>
      <c r="V28" s="561"/>
      <c r="W28" s="562"/>
      <c r="X28" s="564"/>
      <c r="Y28" s="563"/>
      <c r="Z28" s="539"/>
    </row>
    <row r="29" spans="1:26" ht="30" customHeight="1" thickBot="1" thickTop="1">
      <c r="A29" s="545">
        <v>22</v>
      </c>
      <c r="B29" s="570">
        <v>13</v>
      </c>
      <c r="C29" s="566" t="str">
        <f>_xlfn.IFERROR(VLOOKUP(A29,'出場一覧'!$A:$O,10),"")</f>
        <v>京都外大西</v>
      </c>
      <c r="D29" s="567" t="s">
        <v>328</v>
      </c>
      <c r="E29" s="562" t="str">
        <f>_xlfn.IFERROR(VLOOKUP(A29,'出場一覧'!$A:$O,11),"")</f>
        <v>近　畿</v>
      </c>
      <c r="F29" s="561" t="s">
        <v>2</v>
      </c>
      <c r="G29" s="562" t="str">
        <f>_xlfn.IFERROR(VLOOKUP(A29,'出場一覧'!$A:$O,12),"")</f>
        <v>京　都</v>
      </c>
      <c r="H29" s="564" t="s">
        <v>82</v>
      </c>
      <c r="I29" s="213"/>
      <c r="J29" s="98"/>
      <c r="K29" s="568"/>
      <c r="L29" s="225">
        <v>21</v>
      </c>
      <c r="M29" s="98"/>
      <c r="N29" s="98"/>
      <c r="O29" s="235">
        <v>21</v>
      </c>
      <c r="P29" s="538"/>
      <c r="Q29" s="98"/>
      <c r="R29" s="26"/>
      <c r="S29" s="566" t="str">
        <f>_xlfn.IFERROR(VLOOKUP(Z29,'出場一覧'!$A:$O,10),"")</f>
        <v>岡崎城西</v>
      </c>
      <c r="T29" s="567" t="s">
        <v>328</v>
      </c>
      <c r="U29" s="562" t="str">
        <f>_xlfn.IFERROR(VLOOKUP(Z29,'出場一覧'!$A:$O,11),"")</f>
        <v>東　海</v>
      </c>
      <c r="V29" s="561" t="s">
        <v>2</v>
      </c>
      <c r="W29" s="562" t="str">
        <f>_xlfn.IFERROR(VLOOKUP(Z29,'出場一覧'!$A:$O,12),"")</f>
        <v>愛　知</v>
      </c>
      <c r="X29" s="564" t="s">
        <v>82</v>
      </c>
      <c r="Y29" s="563">
        <v>29</v>
      </c>
      <c r="Z29" s="539">
        <v>13</v>
      </c>
    </row>
    <row r="30" spans="1:26" ht="30" customHeight="1" thickBot="1" thickTop="1">
      <c r="A30" s="545"/>
      <c r="B30" s="570"/>
      <c r="C30" s="566"/>
      <c r="D30" s="567"/>
      <c r="E30" s="562"/>
      <c r="F30" s="561"/>
      <c r="G30" s="562"/>
      <c r="H30" s="564"/>
      <c r="I30" s="538" t="s">
        <v>222</v>
      </c>
      <c r="J30" s="224"/>
      <c r="K30" s="98"/>
      <c r="L30" s="207"/>
      <c r="M30" s="98"/>
      <c r="N30" s="98"/>
      <c r="O30" s="216"/>
      <c r="P30" s="98"/>
      <c r="Q30" s="229"/>
      <c r="R30" s="582" t="s">
        <v>223</v>
      </c>
      <c r="S30" s="566"/>
      <c r="T30" s="567"/>
      <c r="U30" s="562"/>
      <c r="V30" s="561"/>
      <c r="W30" s="562"/>
      <c r="X30" s="564"/>
      <c r="Y30" s="563"/>
      <c r="Z30" s="539"/>
    </row>
    <row r="31" spans="1:26" ht="30" customHeight="1" thickBot="1" thickTop="1">
      <c r="A31" s="545">
        <v>4</v>
      </c>
      <c r="B31" s="570">
        <v>14</v>
      </c>
      <c r="C31" s="566" t="str">
        <f>_xlfn.IFERROR(VLOOKUP(A31,'出場一覧'!$A:$O,10),"")</f>
        <v>東陵</v>
      </c>
      <c r="D31" s="567" t="s">
        <v>328</v>
      </c>
      <c r="E31" s="562" t="str">
        <f>_xlfn.IFERROR(VLOOKUP(A31,'出場一覧'!$A:$O,11),"")</f>
        <v>東　北</v>
      </c>
      <c r="F31" s="561" t="s">
        <v>2</v>
      </c>
      <c r="G31" s="562" t="str">
        <f>_xlfn.IFERROR(VLOOKUP(A31,'出場一覧'!$A:$O,12),"")</f>
        <v>宮　城</v>
      </c>
      <c r="H31" s="564" t="s">
        <v>82</v>
      </c>
      <c r="I31" s="565"/>
      <c r="J31" s="225">
        <v>30</v>
      </c>
      <c r="K31" s="211"/>
      <c r="L31" s="207"/>
      <c r="M31" s="98"/>
      <c r="N31" s="98"/>
      <c r="O31" s="216"/>
      <c r="P31" s="216"/>
      <c r="Q31" s="235">
        <v>30</v>
      </c>
      <c r="R31" s="592"/>
      <c r="S31" s="566" t="str">
        <f>_xlfn.IFERROR(VLOOKUP(Z31,'出場一覧'!$A:$O,10),"")</f>
        <v>岡山理大附</v>
      </c>
      <c r="T31" s="567" t="s">
        <v>328</v>
      </c>
      <c r="U31" s="562" t="str">
        <f>_xlfn.IFERROR(VLOOKUP(Z31,'出場一覧'!$A:$O,11),"")</f>
        <v>中　国</v>
      </c>
      <c r="V31" s="561" t="s">
        <v>2</v>
      </c>
      <c r="W31" s="562" t="str">
        <f>_xlfn.IFERROR(VLOOKUP(Z31,'出場一覧'!$A:$O,12),"")</f>
        <v>岡　山</v>
      </c>
      <c r="X31" s="564" t="s">
        <v>82</v>
      </c>
      <c r="Y31" s="563">
        <v>30</v>
      </c>
      <c r="Z31" s="539">
        <v>24</v>
      </c>
    </row>
    <row r="32" spans="1:26" ht="30" customHeight="1" thickBot="1" thickTop="1">
      <c r="A32" s="545"/>
      <c r="B32" s="570"/>
      <c r="C32" s="566"/>
      <c r="D32" s="567"/>
      <c r="E32" s="562"/>
      <c r="F32" s="561"/>
      <c r="G32" s="562"/>
      <c r="H32" s="564"/>
      <c r="I32" s="98"/>
      <c r="J32" s="538" t="s">
        <v>224</v>
      </c>
      <c r="K32" s="232"/>
      <c r="L32" s="98"/>
      <c r="M32" s="98"/>
      <c r="N32" s="98"/>
      <c r="O32" s="216"/>
      <c r="P32" s="228"/>
      <c r="Q32" s="538" t="s">
        <v>225</v>
      </c>
      <c r="R32" s="98"/>
      <c r="S32" s="566"/>
      <c r="T32" s="567"/>
      <c r="U32" s="562"/>
      <c r="V32" s="561"/>
      <c r="W32" s="562"/>
      <c r="X32" s="564"/>
      <c r="Y32" s="563"/>
      <c r="Z32" s="539"/>
    </row>
    <row r="33" spans="1:26" ht="30" customHeight="1" thickBot="1" thickTop="1">
      <c r="A33" s="545">
        <v>26</v>
      </c>
      <c r="B33" s="570">
        <v>15</v>
      </c>
      <c r="C33" s="566" t="str">
        <f>_xlfn.IFERROR(VLOOKUP(A33,'出場一覧'!$A:$O,10),"")</f>
        <v>新田</v>
      </c>
      <c r="D33" s="567" t="s">
        <v>328</v>
      </c>
      <c r="E33" s="562" t="str">
        <f>_xlfn.IFERROR(VLOOKUP(A33,'出場一覧'!$A:$O,11),"")</f>
        <v>四　国</v>
      </c>
      <c r="F33" s="561" t="s">
        <v>2</v>
      </c>
      <c r="G33" s="562" t="str">
        <f>_xlfn.IFERROR(VLOOKUP(A33,'出場一覧'!$A:$O,12),"")</f>
        <v>愛　媛</v>
      </c>
      <c r="H33" s="564" t="s">
        <v>82</v>
      </c>
      <c r="I33" s="213"/>
      <c r="J33" s="568"/>
      <c r="K33" s="225">
        <v>21</v>
      </c>
      <c r="L33" s="98"/>
      <c r="M33" s="98"/>
      <c r="N33" s="98"/>
      <c r="O33" s="98"/>
      <c r="P33" s="236">
        <v>30</v>
      </c>
      <c r="Q33" s="569"/>
      <c r="R33" s="98"/>
      <c r="S33" s="560" t="s">
        <v>236</v>
      </c>
      <c r="T33" s="560"/>
      <c r="U33" s="560"/>
      <c r="V33" s="560"/>
      <c r="W33" s="560"/>
      <c r="X33" s="560"/>
      <c r="Y33" s="563">
        <v>31</v>
      </c>
      <c r="Z33" s="539"/>
    </row>
    <row r="34" spans="1:26" ht="30" customHeight="1" thickBot="1" thickTop="1">
      <c r="A34" s="545"/>
      <c r="B34" s="570"/>
      <c r="C34" s="566"/>
      <c r="D34" s="567"/>
      <c r="E34" s="562"/>
      <c r="F34" s="561"/>
      <c r="G34" s="562"/>
      <c r="H34" s="564"/>
      <c r="I34" s="538" t="s">
        <v>226</v>
      </c>
      <c r="J34" s="232"/>
      <c r="K34" s="207"/>
      <c r="L34" s="98"/>
      <c r="M34" s="98"/>
      <c r="N34" s="98"/>
      <c r="O34" s="98"/>
      <c r="P34" s="98"/>
      <c r="Q34" s="230"/>
      <c r="R34" s="204"/>
      <c r="S34" s="560"/>
      <c r="T34" s="560"/>
      <c r="U34" s="560"/>
      <c r="V34" s="560"/>
      <c r="W34" s="560"/>
      <c r="X34" s="560"/>
      <c r="Y34" s="563"/>
      <c r="Z34" s="539"/>
    </row>
    <row r="35" spans="1:26" ht="30" customHeight="1" thickTop="1">
      <c r="A35" s="545">
        <v>6</v>
      </c>
      <c r="B35" s="570">
        <v>16</v>
      </c>
      <c r="C35" s="566" t="str">
        <f>_xlfn.IFERROR(VLOOKUP(A35,'出場一覧'!$A:$O,10),"")</f>
        <v>駿台甲府</v>
      </c>
      <c r="D35" s="567" t="s">
        <v>328</v>
      </c>
      <c r="E35" s="562" t="str">
        <f>_xlfn.IFERROR(VLOOKUP(A35,'出場一覧'!$A:$O,11),"")</f>
        <v>北関東</v>
      </c>
      <c r="F35" s="561" t="s">
        <v>2</v>
      </c>
      <c r="G35" s="562" t="str">
        <f>_xlfn.IFERROR(VLOOKUP(A35,'出場一覧'!$A:$O,12),"")</f>
        <v>山　梨</v>
      </c>
      <c r="H35" s="564" t="s">
        <v>82</v>
      </c>
      <c r="I35" s="565"/>
      <c r="J35" s="225">
        <v>21</v>
      </c>
      <c r="K35" s="98"/>
      <c r="L35" s="98"/>
      <c r="M35" s="98"/>
      <c r="N35" s="98"/>
      <c r="O35" s="98"/>
      <c r="P35" s="98"/>
      <c r="Q35" s="236"/>
      <c r="R35" s="205"/>
      <c r="S35" s="566" t="str">
        <f>_xlfn.IFERROR(VLOOKUP(Z35,'出場一覧'!$A:$O,10),"")</f>
        <v>法政二</v>
      </c>
      <c r="T35" s="567" t="s">
        <v>328</v>
      </c>
      <c r="U35" s="562" t="str">
        <f>_xlfn.IFERROR(VLOOKUP(Z35,'出場一覧'!$A:$O,11),"")</f>
        <v>南関東</v>
      </c>
      <c r="V35" s="561" t="s">
        <v>2</v>
      </c>
      <c r="W35" s="562" t="str">
        <f>_xlfn.IFERROR(VLOOKUP(Z35,'出場一覧'!$A:$O,12),"")</f>
        <v>神奈川</v>
      </c>
      <c r="X35" s="564" t="s">
        <v>82</v>
      </c>
      <c r="Y35" s="563">
        <v>32</v>
      </c>
      <c r="Z35" s="539">
        <v>10</v>
      </c>
    </row>
    <row r="36" spans="1:26" ht="30" customHeight="1">
      <c r="A36" s="545"/>
      <c r="B36" s="570"/>
      <c r="C36" s="566"/>
      <c r="D36" s="567"/>
      <c r="E36" s="562"/>
      <c r="F36" s="561"/>
      <c r="G36" s="562"/>
      <c r="H36" s="564"/>
      <c r="I36" s="19"/>
      <c r="J36" s="98"/>
      <c r="K36" s="98"/>
      <c r="L36" s="98"/>
      <c r="M36" s="98"/>
      <c r="N36" s="98"/>
      <c r="O36" s="98"/>
      <c r="P36" s="98"/>
      <c r="Q36" s="19"/>
      <c r="R36" s="19"/>
      <c r="S36" s="566"/>
      <c r="T36" s="567"/>
      <c r="U36" s="562"/>
      <c r="V36" s="561"/>
      <c r="W36" s="562"/>
      <c r="X36" s="564"/>
      <c r="Y36" s="563"/>
      <c r="Z36" s="539"/>
    </row>
    <row r="37" spans="2:25" ht="6" customHeight="1">
      <c r="B37" s="5"/>
      <c r="C37" s="144"/>
      <c r="D37" s="121"/>
      <c r="E37" s="1"/>
      <c r="F37" s="110"/>
      <c r="G37" s="1"/>
      <c r="H37" s="94"/>
      <c r="I37" s="19"/>
      <c r="J37" s="98"/>
      <c r="K37" s="98"/>
      <c r="L37" s="98"/>
      <c r="M37" s="98"/>
      <c r="N37" s="98"/>
      <c r="O37" s="98"/>
      <c r="P37" s="98"/>
      <c r="Q37" s="19"/>
      <c r="R37" s="19"/>
      <c r="S37" s="151"/>
      <c r="T37" s="96"/>
      <c r="U37" s="27"/>
      <c r="V37" s="110"/>
      <c r="W37" s="27"/>
      <c r="X37" s="49"/>
      <c r="Y37" s="5"/>
    </row>
    <row r="38" spans="1:25" s="91" customFormat="1" ht="30" customHeight="1">
      <c r="A38" s="117"/>
      <c r="B38" s="94" t="s">
        <v>277</v>
      </c>
      <c r="C38" s="141"/>
      <c r="D38" s="96"/>
      <c r="E38" s="96"/>
      <c r="F38" s="110"/>
      <c r="G38" s="17"/>
      <c r="H38" s="94"/>
      <c r="I38" s="98"/>
      <c r="J38" s="98"/>
      <c r="K38" s="98"/>
      <c r="L38" s="98"/>
      <c r="M38" s="98"/>
      <c r="N38" s="98"/>
      <c r="O38" s="98"/>
      <c r="P38" s="98"/>
      <c r="Q38" s="209"/>
      <c r="R38" s="23" t="s">
        <v>227</v>
      </c>
      <c r="S38" s="152"/>
      <c r="T38" s="121"/>
      <c r="U38" s="17"/>
      <c r="V38" s="110"/>
      <c r="W38" s="52"/>
      <c r="X38" s="109"/>
      <c r="Y38" s="17"/>
    </row>
    <row r="39" spans="2:25" ht="9" customHeight="1">
      <c r="B39" s="39"/>
      <c r="C39" s="141"/>
      <c r="D39" s="96"/>
      <c r="E39" s="96"/>
      <c r="F39" s="110"/>
      <c r="G39" s="17"/>
      <c r="H39" s="94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51"/>
      <c r="T39" s="121"/>
      <c r="U39" s="1"/>
      <c r="V39" s="110"/>
      <c r="W39" s="3"/>
      <c r="X39" s="109"/>
      <c r="Y39" s="17"/>
    </row>
    <row r="40" spans="1:26" ht="27" customHeight="1">
      <c r="A40" s="179">
        <v>19</v>
      </c>
      <c r="B40" s="97" t="s">
        <v>228</v>
      </c>
      <c r="C40" s="145" t="str">
        <f>_xlfn.IFERROR(VLOOKUP(A40,'出場一覧'!$A:$O,10),"")</f>
        <v>相生学院</v>
      </c>
      <c r="D40" s="121" t="s">
        <v>328</v>
      </c>
      <c r="E40" s="17" t="str">
        <f>_xlfn.IFERROR(VLOOKUP(A40,'出場一覧'!$A:$O,11),"")</f>
        <v>近　畿</v>
      </c>
      <c r="F40" s="110" t="s">
        <v>2</v>
      </c>
      <c r="G40" s="17" t="str">
        <f>_xlfn.IFERROR(VLOOKUP(A40,'出場一覧'!$A:$O,12),"")</f>
        <v>兵　庫</v>
      </c>
      <c r="H40" s="48" t="s">
        <v>82</v>
      </c>
      <c r="I40" s="98"/>
      <c r="J40" s="98"/>
      <c r="K40" s="98"/>
      <c r="L40" s="98"/>
      <c r="M40" s="98"/>
      <c r="N40" s="98"/>
      <c r="O40" s="98"/>
      <c r="P40" s="98"/>
      <c r="Q40" s="98"/>
      <c r="R40" s="28" t="s">
        <v>229</v>
      </c>
      <c r="S40" s="152" t="str">
        <f>_xlfn.IFERROR(VLOOKUP(Z40,'出場一覧'!$A:$O,10),"")</f>
        <v>駿台甲府</v>
      </c>
      <c r="T40" s="121" t="s">
        <v>328</v>
      </c>
      <c r="U40" s="29" t="str">
        <f>_xlfn.IFERROR(VLOOKUP(Z40,'出場一覧'!$A:$O,11),"")</f>
        <v>北関東</v>
      </c>
      <c r="V40" s="110" t="s">
        <v>2</v>
      </c>
      <c r="W40" s="29" t="str">
        <f>_xlfn.IFERROR(VLOOKUP(Z40,'出場一覧'!$A:$O,12),"")</f>
        <v>山　梨</v>
      </c>
      <c r="X40" s="94" t="s">
        <v>82</v>
      </c>
      <c r="Z40" s="181">
        <v>6</v>
      </c>
    </row>
    <row r="41" spans="1:24" ht="9" customHeight="1">
      <c r="A41" s="179"/>
      <c r="B41" s="97"/>
      <c r="C41" s="201"/>
      <c r="D41" s="121"/>
      <c r="E41" s="17"/>
      <c r="F41" s="110"/>
      <c r="G41" s="17"/>
      <c r="H41" s="48"/>
      <c r="I41" s="98"/>
      <c r="J41" s="98"/>
      <c r="K41" s="98"/>
      <c r="L41" s="98"/>
      <c r="M41" s="98"/>
      <c r="N41" s="98"/>
      <c r="O41" s="98"/>
      <c r="P41" s="98"/>
      <c r="Q41" s="98"/>
      <c r="R41" s="28"/>
      <c r="S41" s="152"/>
      <c r="T41" s="121"/>
      <c r="U41" s="29"/>
      <c r="V41" s="110"/>
      <c r="W41" s="29"/>
      <c r="X41" s="94"/>
    </row>
    <row r="42" spans="1:26" ht="27" customHeight="1">
      <c r="A42" s="179">
        <v>10</v>
      </c>
      <c r="B42" s="97" t="s">
        <v>228</v>
      </c>
      <c r="C42" s="145" t="str">
        <f>_xlfn.IFERROR(VLOOKUP(A42,'出場一覧'!$A:$O,10),"")</f>
        <v>法政二</v>
      </c>
      <c r="D42" s="121" t="s">
        <v>328</v>
      </c>
      <c r="E42" s="17" t="str">
        <f>_xlfn.IFERROR(VLOOKUP(A42,'出場一覧'!$A:$O,11),"")</f>
        <v>南関東</v>
      </c>
      <c r="F42" s="110" t="s">
        <v>2</v>
      </c>
      <c r="G42" s="17" t="str">
        <f>_xlfn.IFERROR(VLOOKUP(A42,'出場一覧'!$A:$O,12),"")</f>
        <v>神奈川</v>
      </c>
      <c r="H42" s="48" t="s">
        <v>82</v>
      </c>
      <c r="I42" s="98"/>
      <c r="J42" s="98"/>
      <c r="K42" s="98"/>
      <c r="L42" s="98"/>
      <c r="M42" s="98"/>
      <c r="N42" s="98"/>
      <c r="O42" s="98"/>
      <c r="P42" s="98"/>
      <c r="Q42" s="98"/>
      <c r="R42" s="28" t="s">
        <v>229</v>
      </c>
      <c r="S42" s="152" t="str">
        <f>_xlfn.IFERROR(VLOOKUP(Z42,'出場一覧'!$A:$O,10),"")</f>
        <v>川越東</v>
      </c>
      <c r="T42" s="121" t="s">
        <v>328</v>
      </c>
      <c r="U42" s="29" t="str">
        <f>_xlfn.IFERROR(VLOOKUP(Z42,'出場一覧'!$A:$O,11),"")</f>
        <v>北関東</v>
      </c>
      <c r="V42" s="110" t="s">
        <v>2</v>
      </c>
      <c r="W42" s="29" t="str">
        <f>_xlfn.IFERROR(VLOOKUP(Z42,'出場一覧'!$A:$O,12),"")</f>
        <v>埼　玉</v>
      </c>
      <c r="X42" s="94" t="s">
        <v>82</v>
      </c>
      <c r="Z42" s="181">
        <v>5</v>
      </c>
    </row>
    <row r="43" spans="1:24" ht="9" customHeight="1">
      <c r="A43" s="179"/>
      <c r="B43" s="97"/>
      <c r="C43" s="145"/>
      <c r="D43" s="121"/>
      <c r="E43" s="17"/>
      <c r="F43" s="110"/>
      <c r="G43" s="17"/>
      <c r="H43" s="48"/>
      <c r="I43" s="98"/>
      <c r="J43" s="98"/>
      <c r="K43" s="98"/>
      <c r="L43" s="98"/>
      <c r="M43" s="98"/>
      <c r="N43" s="98"/>
      <c r="O43" s="98"/>
      <c r="P43" s="98"/>
      <c r="Q43" s="98"/>
      <c r="R43" s="28"/>
      <c r="S43" s="152"/>
      <c r="T43" s="121"/>
      <c r="U43" s="29"/>
      <c r="V43" s="110"/>
      <c r="W43" s="29"/>
      <c r="X43" s="94"/>
    </row>
    <row r="44" spans="1:26" ht="27" customHeight="1">
      <c r="A44" s="179">
        <v>21</v>
      </c>
      <c r="B44" s="97" t="s">
        <v>230</v>
      </c>
      <c r="C44" s="145" t="str">
        <f>_xlfn.IFERROR(VLOOKUP(A44,'出場一覧'!$A:$O,10),"")</f>
        <v>清風</v>
      </c>
      <c r="D44" s="121" t="s">
        <v>328</v>
      </c>
      <c r="E44" s="17" t="str">
        <f>_xlfn.IFERROR(VLOOKUP(A44,'出場一覧'!$A:$O,11),"")</f>
        <v>近　畿</v>
      </c>
      <c r="F44" s="110" t="s">
        <v>2</v>
      </c>
      <c r="G44" s="17" t="str">
        <f>_xlfn.IFERROR(VLOOKUP(A44,'出場一覧'!$A:$O,12),"")</f>
        <v>大　阪</v>
      </c>
      <c r="H44" s="48" t="s">
        <v>82</v>
      </c>
      <c r="I44" s="98"/>
      <c r="J44" s="98"/>
      <c r="K44" s="98"/>
      <c r="L44" s="98"/>
      <c r="M44" s="98"/>
      <c r="N44" s="98"/>
      <c r="O44" s="98"/>
      <c r="P44" s="98"/>
      <c r="Q44" s="98"/>
      <c r="R44" s="28" t="s">
        <v>229</v>
      </c>
      <c r="S44" s="152" t="str">
        <f>_xlfn.IFERROR(VLOOKUP(Z44,'出場一覧'!$A:$O,10),"")</f>
        <v>慶應義塾</v>
      </c>
      <c r="T44" s="121" t="s">
        <v>328</v>
      </c>
      <c r="U44" s="29" t="str">
        <f>_xlfn.IFERROR(VLOOKUP(Z44,'出場一覧'!$A:$O,11),"")</f>
        <v>南関東</v>
      </c>
      <c r="V44" s="110" t="s">
        <v>2</v>
      </c>
      <c r="W44" s="29" t="str">
        <f>_xlfn.IFERROR(VLOOKUP(Z44,'出場一覧'!$A:$O,12),"")</f>
        <v>神奈川</v>
      </c>
      <c r="X44" s="94" t="s">
        <v>82</v>
      </c>
      <c r="Z44" s="181">
        <v>11</v>
      </c>
    </row>
    <row r="45" spans="1:24" ht="9" customHeight="1">
      <c r="A45" s="179"/>
      <c r="B45" s="97"/>
      <c r="C45" s="145"/>
      <c r="D45" s="121"/>
      <c r="E45" s="17"/>
      <c r="F45" s="110"/>
      <c r="G45" s="17"/>
      <c r="H45" s="48"/>
      <c r="I45" s="98"/>
      <c r="J45" s="98"/>
      <c r="K45" s="98"/>
      <c r="L45" s="98"/>
      <c r="M45" s="98"/>
      <c r="N45" s="98"/>
      <c r="O45" s="98"/>
      <c r="P45" s="98"/>
      <c r="Q45" s="98"/>
      <c r="R45" s="28"/>
      <c r="S45" s="152"/>
      <c r="T45" s="121"/>
      <c r="U45" s="29"/>
      <c r="V45" s="110"/>
      <c r="W45" s="29"/>
      <c r="X45" s="94"/>
    </row>
    <row r="46" spans="1:26" ht="27" customHeight="1">
      <c r="A46" s="179">
        <v>27</v>
      </c>
      <c r="B46" s="97" t="s">
        <v>228</v>
      </c>
      <c r="C46" s="145" t="str">
        <f>_xlfn.IFERROR(VLOOKUP(A46,'出場一覧'!$A:$O,10),"")</f>
        <v>海星</v>
      </c>
      <c r="D46" s="121" t="s">
        <v>328</v>
      </c>
      <c r="E46" s="17" t="str">
        <f>_xlfn.IFERROR(VLOOKUP(A46,'出場一覧'!$A:$O,11),"")</f>
        <v>九　州</v>
      </c>
      <c r="F46" s="110" t="s">
        <v>2</v>
      </c>
      <c r="G46" s="17" t="str">
        <f>_xlfn.IFERROR(VLOOKUP(A46,'出場一覧'!$A:$O,12),"")</f>
        <v>長　崎</v>
      </c>
      <c r="H46" s="48" t="s">
        <v>82</v>
      </c>
      <c r="I46" s="98"/>
      <c r="J46" s="98"/>
      <c r="K46" s="98"/>
      <c r="L46" s="98"/>
      <c r="M46" s="98"/>
      <c r="N46" s="98"/>
      <c r="O46" s="98"/>
      <c r="P46" s="98"/>
      <c r="Q46" s="98"/>
      <c r="R46" s="28" t="s">
        <v>229</v>
      </c>
      <c r="S46" s="152" t="str">
        <f>_xlfn.IFERROR(VLOOKUP(Z46,'出場一覧'!$A:$O,10),"")</f>
        <v>鳳凰</v>
      </c>
      <c r="T46" s="121" t="s">
        <v>328</v>
      </c>
      <c r="U46" s="29" t="str">
        <f>_xlfn.IFERROR(VLOOKUP(Z46,'出場一覧'!$A:$O,11),"")</f>
        <v>九　州</v>
      </c>
      <c r="V46" s="110" t="s">
        <v>2</v>
      </c>
      <c r="W46" s="29" t="str">
        <f>_xlfn.IFERROR(VLOOKUP(Z46,'出場一覧'!$A:$O,12),"")</f>
        <v>鹿児島</v>
      </c>
      <c r="X46" s="94" t="s">
        <v>82</v>
      </c>
      <c r="Z46" s="181">
        <v>28</v>
      </c>
    </row>
    <row r="47" spans="2:25" ht="8.25" customHeight="1">
      <c r="B47" s="97"/>
      <c r="C47" s="145"/>
      <c r="D47" s="121"/>
      <c r="E47" s="1"/>
      <c r="F47" s="110"/>
      <c r="G47" s="1"/>
      <c r="H47" s="48"/>
      <c r="I47" s="19"/>
      <c r="J47" s="19"/>
      <c r="K47" s="19"/>
      <c r="L47" s="19"/>
      <c r="M47" s="19"/>
      <c r="N47" s="19"/>
      <c r="O47" s="19"/>
      <c r="P47" s="19"/>
      <c r="Q47" s="19"/>
      <c r="R47" s="28"/>
      <c r="S47" s="152"/>
      <c r="T47" s="121"/>
      <c r="U47" s="27"/>
      <c r="V47" s="110"/>
      <c r="W47" s="27"/>
      <c r="X47" s="49"/>
      <c r="Y47" s="39"/>
    </row>
    <row r="48" spans="2:25" ht="31.5" customHeight="1">
      <c r="B48" s="97"/>
      <c r="C48" s="145"/>
      <c r="D48" s="121"/>
      <c r="E48" s="1"/>
      <c r="F48" s="110"/>
      <c r="G48" s="1"/>
      <c r="H48" s="48"/>
      <c r="I48" s="19"/>
      <c r="J48" s="19"/>
      <c r="K48" s="19"/>
      <c r="L48" s="19"/>
      <c r="M48" s="19"/>
      <c r="N48" s="19"/>
      <c r="O48" s="19"/>
      <c r="P48" s="19"/>
      <c r="Q48" s="19"/>
      <c r="R48" s="28"/>
      <c r="S48" s="152"/>
      <c r="T48" s="121"/>
      <c r="U48" s="27"/>
      <c r="V48" s="110"/>
      <c r="W48" s="27"/>
      <c r="X48" s="49"/>
      <c r="Y48" s="39"/>
    </row>
    <row r="49" spans="2:25" ht="31.5" customHeight="1">
      <c r="B49" s="97"/>
      <c r="C49" s="145"/>
      <c r="D49" s="121"/>
      <c r="E49" s="1"/>
      <c r="F49" s="110"/>
      <c r="G49" s="1"/>
      <c r="H49" s="48"/>
      <c r="I49" s="19"/>
      <c r="J49" s="19"/>
      <c r="K49" s="19"/>
      <c r="L49" s="19"/>
      <c r="M49" s="19"/>
      <c r="N49" s="19"/>
      <c r="O49" s="19"/>
      <c r="P49" s="19"/>
      <c r="Q49" s="19"/>
      <c r="R49" s="28"/>
      <c r="S49" s="152"/>
      <c r="T49" s="121"/>
      <c r="U49" s="27"/>
      <c r="V49" s="110"/>
      <c r="W49" s="27"/>
      <c r="X49" s="49"/>
      <c r="Y49" s="39"/>
    </row>
    <row r="50" spans="2:25" ht="21" customHeight="1">
      <c r="B50" s="97"/>
      <c r="C50" s="145"/>
      <c r="D50" s="121"/>
      <c r="E50" s="1"/>
      <c r="F50" s="110"/>
      <c r="G50" s="1"/>
      <c r="H50" s="48"/>
      <c r="I50" s="19"/>
      <c r="J50" s="19"/>
      <c r="K50" s="19"/>
      <c r="L50" s="19"/>
      <c r="M50" s="19"/>
      <c r="N50" s="19"/>
      <c r="O50" s="19"/>
      <c r="P50" s="19"/>
      <c r="Q50" s="19"/>
      <c r="R50" s="28"/>
      <c r="S50" s="152"/>
      <c r="T50" s="121"/>
      <c r="U50" s="27"/>
      <c r="V50" s="110"/>
      <c r="W50" s="27"/>
      <c r="X50" s="49"/>
      <c r="Y50" s="39"/>
    </row>
    <row r="51" spans="1:25" s="91" customFormat="1" ht="36.75" customHeight="1">
      <c r="A51" s="117"/>
      <c r="B51" s="39" t="s">
        <v>329</v>
      </c>
      <c r="C51" s="141"/>
      <c r="D51" s="96"/>
      <c r="E51" s="39"/>
      <c r="F51" s="110"/>
      <c r="G51" s="39"/>
      <c r="H51" s="94"/>
      <c r="I51" s="110"/>
      <c r="J51" s="110"/>
      <c r="K51" s="110"/>
      <c r="L51" s="110"/>
      <c r="M51" s="110"/>
      <c r="N51" s="110"/>
      <c r="O51" s="110"/>
      <c r="P51" s="98"/>
      <c r="Q51" s="98"/>
      <c r="R51" s="98"/>
      <c r="S51" s="152"/>
      <c r="T51" s="121"/>
      <c r="U51" s="17"/>
      <c r="V51" s="110"/>
      <c r="W51" s="52"/>
      <c r="X51" s="109"/>
      <c r="Y51" s="5"/>
    </row>
    <row r="52" spans="2:25" ht="14.25" customHeight="1">
      <c r="B52" s="31"/>
      <c r="C52" s="146"/>
      <c r="D52" s="96"/>
      <c r="E52" s="39"/>
      <c r="F52" s="110"/>
      <c r="G52" s="39"/>
      <c r="H52" s="94"/>
      <c r="I52" s="110"/>
      <c r="J52" s="110"/>
      <c r="K52" s="110"/>
      <c r="L52" s="110"/>
      <c r="M52" s="110"/>
      <c r="N52" s="110"/>
      <c r="O52" s="110"/>
      <c r="P52" s="19"/>
      <c r="Q52" s="19"/>
      <c r="R52" s="19"/>
      <c r="S52" s="151"/>
      <c r="T52" s="121"/>
      <c r="U52" s="1"/>
      <c r="V52" s="110"/>
      <c r="W52" s="3"/>
      <c r="X52" s="109"/>
      <c r="Y52" s="5"/>
    </row>
    <row r="53" spans="2:26" ht="21" customHeight="1">
      <c r="B53" s="17"/>
      <c r="C53" s="153" t="s">
        <v>376</v>
      </c>
      <c r="D53" s="121"/>
      <c r="E53" s="2"/>
      <c r="F53" s="110"/>
      <c r="G53" s="3"/>
      <c r="H53" s="109"/>
      <c r="I53" s="19"/>
      <c r="J53" s="19"/>
      <c r="K53" s="19"/>
      <c r="L53" s="537" t="s">
        <v>477</v>
      </c>
      <c r="M53" s="537"/>
      <c r="N53" s="537"/>
      <c r="O53" s="537"/>
      <c r="P53" s="19"/>
      <c r="Q53" s="98"/>
      <c r="R53" s="98"/>
      <c r="S53" s="153" t="s">
        <v>379</v>
      </c>
      <c r="T53" s="121"/>
      <c r="U53" s="1"/>
      <c r="V53" s="110"/>
      <c r="W53" s="3"/>
      <c r="X53" s="109"/>
      <c r="Y53" s="5"/>
      <c r="Z53" s="92"/>
    </row>
    <row r="54" spans="1:26" s="91" customFormat="1" ht="21" customHeight="1" thickBot="1">
      <c r="A54" s="545">
        <v>24</v>
      </c>
      <c r="B54" s="546">
        <v>1</v>
      </c>
      <c r="C54" s="553" t="str">
        <f>_xlfn.IFERROR(VLOOKUP(A54,'出場一覧'!$A:$O,10),"")</f>
        <v>岡山理大附</v>
      </c>
      <c r="D54" s="547" t="s">
        <v>328</v>
      </c>
      <c r="E54" s="549" t="str">
        <f>_xlfn.IFERROR(VLOOKUP(A54,'出場一覧'!$A:$O,11),"")</f>
        <v>中　国</v>
      </c>
      <c r="F54" s="551" t="s">
        <v>2</v>
      </c>
      <c r="G54" s="555" t="str">
        <f>_xlfn.IFERROR(VLOOKUP(A54,'出場一覧'!$A:$O,12),"")</f>
        <v>岡　山</v>
      </c>
      <c r="H54" s="557" t="s">
        <v>82</v>
      </c>
      <c r="I54" s="26"/>
      <c r="J54" s="26"/>
      <c r="K54" s="98"/>
      <c r="L54" s="538" t="s">
        <v>481</v>
      </c>
      <c r="M54" s="538"/>
      <c r="N54" s="538"/>
      <c r="O54" s="538"/>
      <c r="P54" s="98"/>
      <c r="Q54" s="98"/>
      <c r="R54" s="213"/>
      <c r="S54" s="553" t="str">
        <f>_xlfn.IFERROR(VLOOKUP(Z54,'出場一覧'!$A:$O,10),"")</f>
        <v>鳳凰</v>
      </c>
      <c r="T54" s="547" t="s">
        <v>328</v>
      </c>
      <c r="U54" s="549" t="str">
        <f>_xlfn.IFERROR(VLOOKUP(Z54,'出場一覧'!$A:$O,11),"")</f>
        <v>九　州</v>
      </c>
      <c r="V54" s="551" t="s">
        <v>2</v>
      </c>
      <c r="W54" s="555" t="str">
        <f>_xlfn.IFERROR(VLOOKUP(Z54,'出場一覧'!$A:$O,12),"")</f>
        <v>鹿児島</v>
      </c>
      <c r="X54" s="557" t="s">
        <v>82</v>
      </c>
      <c r="Y54" s="546">
        <v>4</v>
      </c>
      <c r="Z54" s="559">
        <v>28</v>
      </c>
    </row>
    <row r="55" spans="1:26" s="91" customFormat="1" ht="21" customHeight="1" thickTop="1">
      <c r="A55" s="545"/>
      <c r="B55" s="546"/>
      <c r="C55" s="554"/>
      <c r="D55" s="548"/>
      <c r="E55" s="550"/>
      <c r="F55" s="552"/>
      <c r="G55" s="556"/>
      <c r="H55" s="558"/>
      <c r="I55" s="98"/>
      <c r="J55" s="206"/>
      <c r="K55" s="98"/>
      <c r="L55" s="538">
        <v>21</v>
      </c>
      <c r="M55" s="538"/>
      <c r="N55" s="538"/>
      <c r="O55" s="538"/>
      <c r="P55" s="98"/>
      <c r="Q55" s="216"/>
      <c r="R55" s="538" t="s">
        <v>231</v>
      </c>
      <c r="S55" s="554"/>
      <c r="T55" s="548"/>
      <c r="U55" s="550"/>
      <c r="V55" s="552"/>
      <c r="W55" s="556"/>
      <c r="X55" s="558"/>
      <c r="Y55" s="546"/>
      <c r="Z55" s="559"/>
    </row>
    <row r="56" spans="2:26" ht="21" customHeight="1" thickBot="1">
      <c r="B56" s="93"/>
      <c r="C56" s="154" t="s">
        <v>377</v>
      </c>
      <c r="D56" s="121"/>
      <c r="E56" s="2"/>
      <c r="F56" s="110"/>
      <c r="G56" s="3"/>
      <c r="H56" s="109"/>
      <c r="I56" s="98"/>
      <c r="J56" s="206" t="s">
        <v>232</v>
      </c>
      <c r="K56" s="98"/>
      <c r="L56" s="98"/>
      <c r="M56" s="98"/>
      <c r="N56" s="211"/>
      <c r="O56" s="98"/>
      <c r="P56" s="98"/>
      <c r="Q56" s="228">
        <v>21</v>
      </c>
      <c r="R56" s="538"/>
      <c r="S56" s="153" t="s">
        <v>380</v>
      </c>
      <c r="T56" s="121"/>
      <c r="U56" s="30"/>
      <c r="V56" s="98"/>
      <c r="W56" s="33"/>
      <c r="X56" s="111"/>
      <c r="Y56" s="93"/>
      <c r="Z56" s="92"/>
    </row>
    <row r="57" spans="1:26" s="91" customFormat="1" ht="21" customHeight="1" thickBot="1" thickTop="1">
      <c r="A57" s="545">
        <v>11</v>
      </c>
      <c r="B57" s="546">
        <v>2</v>
      </c>
      <c r="C57" s="553" t="str">
        <f>_xlfn.IFERROR(VLOOKUP(A57,'出場一覧'!$A:$O,10),"")</f>
        <v>慶應義塾</v>
      </c>
      <c r="D57" s="547" t="s">
        <v>328</v>
      </c>
      <c r="E57" s="549" t="str">
        <f>_xlfn.IFERROR(VLOOKUP(A57,'出場一覧'!$A:$O,11),"")</f>
        <v>南関東</v>
      </c>
      <c r="F57" s="551" t="s">
        <v>2</v>
      </c>
      <c r="G57" s="555" t="str">
        <f>_xlfn.IFERROR(VLOOKUP(A57,'出場一覧'!$A:$O,12),"")</f>
        <v>神奈川</v>
      </c>
      <c r="H57" s="588" t="s">
        <v>82</v>
      </c>
      <c r="I57" s="213"/>
      <c r="J57" s="541">
        <v>21</v>
      </c>
      <c r="K57" s="205"/>
      <c r="L57" s="26"/>
      <c r="M57" s="26"/>
      <c r="N57" s="316"/>
      <c r="O57" s="213"/>
      <c r="P57" s="315"/>
      <c r="Q57" s="589">
        <v>21</v>
      </c>
      <c r="R57" s="583"/>
      <c r="S57" s="553" t="str">
        <f>_xlfn.IFERROR(VLOOKUP(Z57,'出場一覧'!$A:$O,10),"")</f>
        <v>川越東</v>
      </c>
      <c r="T57" s="547" t="s">
        <v>328</v>
      </c>
      <c r="U57" s="549" t="str">
        <f>_xlfn.IFERROR(VLOOKUP(Z57,'出場一覧'!$A:$O,11),"")</f>
        <v>北関東</v>
      </c>
      <c r="V57" s="551" t="s">
        <v>2</v>
      </c>
      <c r="W57" s="555" t="str">
        <f>_xlfn.IFERROR(VLOOKUP(Z57,'出場一覧'!$A:$O,12),"")</f>
        <v>埼　玉</v>
      </c>
      <c r="X57" s="557" t="s">
        <v>82</v>
      </c>
      <c r="Y57" s="546">
        <v>5</v>
      </c>
      <c r="Z57" s="559">
        <v>5</v>
      </c>
    </row>
    <row r="58" spans="1:26" s="91" customFormat="1" ht="21" customHeight="1" thickBot="1" thickTop="1">
      <c r="A58" s="545"/>
      <c r="B58" s="546"/>
      <c r="C58" s="554"/>
      <c r="D58" s="548"/>
      <c r="E58" s="550"/>
      <c r="F58" s="552"/>
      <c r="G58" s="556"/>
      <c r="H58" s="558"/>
      <c r="I58" s="538" t="s">
        <v>233</v>
      </c>
      <c r="J58" s="591"/>
      <c r="K58" s="319"/>
      <c r="L58" s="98"/>
      <c r="M58" s="544"/>
      <c r="N58" s="544"/>
      <c r="O58" s="98"/>
      <c r="P58" s="317"/>
      <c r="Q58" s="590"/>
      <c r="R58" s="34"/>
      <c r="S58" s="554"/>
      <c r="T58" s="548"/>
      <c r="U58" s="550"/>
      <c r="V58" s="552"/>
      <c r="W58" s="556"/>
      <c r="X58" s="558"/>
      <c r="Y58" s="546"/>
      <c r="Z58" s="559"/>
    </row>
    <row r="59" spans="1:26" ht="21" customHeight="1" thickTop="1">
      <c r="A59" s="122"/>
      <c r="B59" s="93"/>
      <c r="C59" s="154" t="s">
        <v>378</v>
      </c>
      <c r="D59" s="121"/>
      <c r="E59" s="2"/>
      <c r="F59" s="110"/>
      <c r="G59" s="3"/>
      <c r="H59" s="109"/>
      <c r="I59" s="586"/>
      <c r="J59" s="236">
        <v>20</v>
      </c>
      <c r="K59" s="98"/>
      <c r="L59" s="98"/>
      <c r="M59" s="98"/>
      <c r="N59" s="98"/>
      <c r="O59" s="98"/>
      <c r="P59" s="318"/>
      <c r="Q59" s="98" t="s">
        <v>474</v>
      </c>
      <c r="R59" s="98"/>
      <c r="S59" s="153" t="s">
        <v>381</v>
      </c>
      <c r="T59" s="121"/>
      <c r="U59" s="1"/>
      <c r="V59" s="110"/>
      <c r="W59" s="3"/>
      <c r="X59" s="109"/>
      <c r="Y59" s="93"/>
      <c r="Z59" s="92"/>
    </row>
    <row r="60" spans="1:26" s="91" customFormat="1" ht="21" customHeight="1">
      <c r="A60" s="545">
        <v>22</v>
      </c>
      <c r="B60" s="546">
        <v>3</v>
      </c>
      <c r="C60" s="553" t="str">
        <f>_xlfn.IFERROR(VLOOKUP(A60,'出場一覧'!$A:$O,10),"")</f>
        <v>京都外大西</v>
      </c>
      <c r="D60" s="547" t="s">
        <v>328</v>
      </c>
      <c r="E60" s="549" t="str">
        <f>_xlfn.IFERROR(VLOOKUP(A60,'出場一覧'!$A:$O,11),"")</f>
        <v>近　畿</v>
      </c>
      <c r="F60" s="551" t="s">
        <v>2</v>
      </c>
      <c r="G60" s="555" t="str">
        <f>_xlfn.IFERROR(VLOOKUP(A60,'出場一覧'!$A:$O,12),"")</f>
        <v>京　都</v>
      </c>
      <c r="H60" s="557" t="s">
        <v>82</v>
      </c>
      <c r="I60" s="587"/>
      <c r="J60" s="98"/>
      <c r="K60" s="98"/>
      <c r="L60" s="98"/>
      <c r="M60" s="98"/>
      <c r="N60" s="98"/>
      <c r="O60" s="98"/>
      <c r="P60" s="98"/>
      <c r="Q60" s="205"/>
      <c r="R60" s="26"/>
      <c r="S60" s="553" t="str">
        <f>_xlfn.IFERROR(VLOOKUP(Z60,'出場一覧'!$A:$O,10),"")</f>
        <v>海星</v>
      </c>
      <c r="T60" s="547" t="s">
        <v>328</v>
      </c>
      <c r="U60" s="549" t="str">
        <f>_xlfn.IFERROR(VLOOKUP(Z60,'出場一覧'!$A:$O,11),"")</f>
        <v>九　州</v>
      </c>
      <c r="V60" s="551" t="s">
        <v>2</v>
      </c>
      <c r="W60" s="555" t="str">
        <f>_xlfn.IFERROR(VLOOKUP(Z60,'出場一覧'!$A:$O,12),"")</f>
        <v>長　崎</v>
      </c>
      <c r="X60" s="557" t="s">
        <v>82</v>
      </c>
      <c r="Y60" s="546">
        <v>6</v>
      </c>
      <c r="Z60" s="559">
        <v>27</v>
      </c>
    </row>
    <row r="61" spans="1:26" s="91" customFormat="1" ht="21" customHeight="1">
      <c r="A61" s="545"/>
      <c r="B61" s="546"/>
      <c r="C61" s="554"/>
      <c r="D61" s="548"/>
      <c r="E61" s="550"/>
      <c r="F61" s="552"/>
      <c r="G61" s="556"/>
      <c r="H61" s="55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554"/>
      <c r="T61" s="548"/>
      <c r="U61" s="550"/>
      <c r="V61" s="552"/>
      <c r="W61" s="556"/>
      <c r="X61" s="558"/>
      <c r="Y61" s="546"/>
      <c r="Z61" s="559"/>
    </row>
    <row r="62" spans="1:26" ht="21" customHeight="1">
      <c r="A62" s="122"/>
      <c r="B62" s="93"/>
      <c r="C62" s="149"/>
      <c r="D62" s="121"/>
      <c r="E62" s="30"/>
      <c r="F62" s="98"/>
      <c r="G62" s="33"/>
      <c r="H62" s="111"/>
      <c r="I62" s="98"/>
      <c r="J62" s="98"/>
      <c r="K62" s="98"/>
      <c r="L62" s="98"/>
      <c r="M62" s="98"/>
      <c r="N62" s="98"/>
      <c r="O62" s="98"/>
      <c r="P62" s="98"/>
      <c r="Q62" s="19"/>
      <c r="R62" s="19"/>
      <c r="S62" s="149"/>
      <c r="T62" s="121"/>
      <c r="U62" s="30"/>
      <c r="V62" s="98"/>
      <c r="W62" s="33"/>
      <c r="X62" s="111"/>
      <c r="Y62" s="93"/>
      <c r="Z62" s="92"/>
    </row>
    <row r="63" spans="1:26" ht="21" customHeight="1">
      <c r="A63" s="122"/>
      <c r="B63" s="93"/>
      <c r="C63" s="149"/>
      <c r="D63" s="121"/>
      <c r="E63" s="30"/>
      <c r="F63" s="98"/>
      <c r="G63" s="33"/>
      <c r="H63" s="111"/>
      <c r="I63" s="98"/>
      <c r="J63" s="98"/>
      <c r="K63" s="98"/>
      <c r="L63" s="98"/>
      <c r="M63" s="98"/>
      <c r="N63" s="98"/>
      <c r="O63" s="98"/>
      <c r="P63" s="98"/>
      <c r="Q63" s="19"/>
      <c r="R63" s="19"/>
      <c r="S63" s="149"/>
      <c r="T63" s="121"/>
      <c r="U63" s="30"/>
      <c r="V63" s="98"/>
      <c r="W63" s="33"/>
      <c r="X63" s="111"/>
      <c r="Y63" s="93"/>
      <c r="Z63" s="92"/>
    </row>
    <row r="64" spans="1:26" ht="20.25" customHeight="1">
      <c r="A64" s="122"/>
      <c r="B64" s="93"/>
      <c r="C64" s="149"/>
      <c r="D64" s="121"/>
      <c r="E64" s="30"/>
      <c r="F64" s="98"/>
      <c r="G64" s="33"/>
      <c r="H64" s="111"/>
      <c r="I64" s="98"/>
      <c r="J64" s="98"/>
      <c r="K64" s="98"/>
      <c r="L64" s="537" t="s">
        <v>478</v>
      </c>
      <c r="M64" s="537"/>
      <c r="N64" s="537"/>
      <c r="O64" s="537"/>
      <c r="P64" s="98"/>
      <c r="Q64" s="98"/>
      <c r="R64" s="98"/>
      <c r="S64" s="149"/>
      <c r="T64" s="121"/>
      <c r="U64" s="30"/>
      <c r="V64" s="98"/>
      <c r="W64" s="33"/>
      <c r="X64" s="111"/>
      <c r="Y64" s="93"/>
      <c r="Z64" s="92"/>
    </row>
    <row r="65" spans="2:25" ht="21" customHeight="1">
      <c r="B65" s="93"/>
      <c r="C65" s="154" t="s">
        <v>316</v>
      </c>
      <c r="D65" s="96"/>
      <c r="E65" s="36"/>
      <c r="F65" s="110"/>
      <c r="G65" s="36"/>
      <c r="H65" s="94"/>
      <c r="I65" s="19"/>
      <c r="J65" s="19"/>
      <c r="K65" s="19"/>
      <c r="L65" s="538" t="s">
        <v>482</v>
      </c>
      <c r="M65" s="538"/>
      <c r="N65" s="538"/>
      <c r="O65" s="538"/>
      <c r="P65" s="19"/>
      <c r="Q65" s="19"/>
      <c r="R65" s="19"/>
      <c r="S65" s="153" t="s">
        <v>317</v>
      </c>
      <c r="T65" s="121"/>
      <c r="U65" s="2"/>
      <c r="V65" s="110"/>
      <c r="W65" s="3"/>
      <c r="X65" s="109"/>
      <c r="Y65" s="93"/>
    </row>
    <row r="66" spans="1:26" s="91" customFormat="1" ht="21" customHeight="1">
      <c r="A66" s="545">
        <v>22</v>
      </c>
      <c r="B66" s="546">
        <v>1</v>
      </c>
      <c r="C66" s="553" t="str">
        <f>_xlfn.IFERROR(VLOOKUP(A66,'出場一覧'!$A:$O,10),"")</f>
        <v>京都外大西</v>
      </c>
      <c r="D66" s="547" t="s">
        <v>328</v>
      </c>
      <c r="E66" s="549" t="str">
        <f>_xlfn.IFERROR(VLOOKUP(A66,'出場一覧'!$A:$O,11),"")</f>
        <v>近　畿</v>
      </c>
      <c r="F66" s="551" t="s">
        <v>2</v>
      </c>
      <c r="G66" s="555" t="str">
        <f>_xlfn.IFERROR(VLOOKUP(A66,'出場一覧'!$A:$O,12),"")</f>
        <v>京　都</v>
      </c>
      <c r="H66" s="557" t="s">
        <v>82</v>
      </c>
      <c r="I66" s="26"/>
      <c r="J66" s="26"/>
      <c r="K66" s="98"/>
      <c r="L66" s="538">
        <v>21</v>
      </c>
      <c r="M66" s="538"/>
      <c r="N66" s="538"/>
      <c r="O66" s="538"/>
      <c r="P66" s="98"/>
      <c r="Q66" s="26"/>
      <c r="R66" s="26"/>
      <c r="S66" s="553" t="str">
        <f>_xlfn.IFERROR(VLOOKUP(Z66,'出場一覧'!$A:$O,10),"")</f>
        <v>川越東</v>
      </c>
      <c r="T66" s="547" t="s">
        <v>328</v>
      </c>
      <c r="U66" s="549" t="str">
        <f>_xlfn.IFERROR(VLOOKUP(Z66,'出場一覧'!$A:$O,11),"")</f>
        <v>北関東</v>
      </c>
      <c r="V66" s="551" t="s">
        <v>2</v>
      </c>
      <c r="W66" s="555" t="str">
        <f>_xlfn.IFERROR(VLOOKUP(Z66,'出場一覧'!$A:$O,12),"")</f>
        <v>埼　玉</v>
      </c>
      <c r="X66" s="557" t="s">
        <v>82</v>
      </c>
      <c r="Y66" s="546">
        <v>3</v>
      </c>
      <c r="Z66" s="559">
        <v>5</v>
      </c>
    </row>
    <row r="67" spans="1:26" s="91" customFormat="1" ht="21" customHeight="1">
      <c r="A67" s="545"/>
      <c r="B67" s="546"/>
      <c r="C67" s="554"/>
      <c r="D67" s="548"/>
      <c r="E67" s="550"/>
      <c r="F67" s="552"/>
      <c r="G67" s="556"/>
      <c r="H67" s="558"/>
      <c r="I67" s="98"/>
      <c r="J67" s="98"/>
      <c r="K67" s="207"/>
      <c r="L67" s="98"/>
      <c r="M67" s="216"/>
      <c r="N67" s="98"/>
      <c r="O67" s="98"/>
      <c r="P67" s="206"/>
      <c r="Q67" s="98"/>
      <c r="R67" s="98"/>
      <c r="S67" s="554"/>
      <c r="T67" s="548"/>
      <c r="U67" s="550"/>
      <c r="V67" s="552"/>
      <c r="W67" s="556"/>
      <c r="X67" s="558"/>
      <c r="Y67" s="546"/>
      <c r="Z67" s="559"/>
    </row>
    <row r="68" spans="2:25" ht="15" customHeight="1" thickBot="1">
      <c r="B68" s="53"/>
      <c r="C68" s="149"/>
      <c r="D68" s="121"/>
      <c r="E68" s="30"/>
      <c r="F68" s="98"/>
      <c r="G68" s="33"/>
      <c r="H68" s="111"/>
      <c r="I68" s="540" t="s">
        <v>475</v>
      </c>
      <c r="J68" s="541"/>
      <c r="K68" s="322"/>
      <c r="L68" s="210"/>
      <c r="M68" s="323"/>
      <c r="N68" s="18"/>
      <c r="O68" s="18"/>
      <c r="P68" s="38"/>
      <c r="Q68" s="542" t="s">
        <v>475</v>
      </c>
      <c r="R68" s="543"/>
      <c r="S68" s="149"/>
      <c r="T68" s="121"/>
      <c r="U68" s="30"/>
      <c r="V68" s="98"/>
      <c r="W68" s="33"/>
      <c r="X68" s="111"/>
      <c r="Y68" s="53"/>
    </row>
    <row r="69" spans="2:25" ht="21" customHeight="1" thickTop="1">
      <c r="B69" s="53"/>
      <c r="C69" s="154" t="s">
        <v>318</v>
      </c>
      <c r="D69" s="96"/>
      <c r="E69" s="36"/>
      <c r="F69" s="110"/>
      <c r="G69" s="36"/>
      <c r="H69" s="94"/>
      <c r="I69" s="541"/>
      <c r="J69" s="541"/>
      <c r="K69" s="321"/>
      <c r="L69" s="19"/>
      <c r="M69" s="544"/>
      <c r="N69" s="544"/>
      <c r="O69" s="19"/>
      <c r="P69" s="324"/>
      <c r="Q69" s="543"/>
      <c r="R69" s="543"/>
      <c r="S69" s="153" t="s">
        <v>319</v>
      </c>
      <c r="T69" s="121"/>
      <c r="U69" s="2"/>
      <c r="V69" s="110"/>
      <c r="W69" s="3"/>
      <c r="X69" s="109"/>
      <c r="Y69" s="53"/>
    </row>
    <row r="70" spans="1:26" s="91" customFormat="1" ht="21" customHeight="1" thickBot="1">
      <c r="A70" s="545">
        <v>27</v>
      </c>
      <c r="B70" s="546">
        <v>2</v>
      </c>
      <c r="C70" s="553" t="str">
        <f>_xlfn.IFERROR(VLOOKUP(A70,'出場一覧'!$A:$O,10),"")</f>
        <v>海星</v>
      </c>
      <c r="D70" s="547" t="s">
        <v>328</v>
      </c>
      <c r="E70" s="549" t="str">
        <f>_xlfn.IFERROR(VLOOKUP(A70,'出場一覧'!$A:$O,11),"")</f>
        <v>九　州</v>
      </c>
      <c r="F70" s="551" t="s">
        <v>2</v>
      </c>
      <c r="G70" s="555" t="str">
        <f>_xlfn.IFERROR(VLOOKUP(A70,'出場一覧'!$A:$O,12),"")</f>
        <v>長　崎</v>
      </c>
      <c r="H70" s="557" t="s">
        <v>82</v>
      </c>
      <c r="I70" s="320"/>
      <c r="J70" s="213"/>
      <c r="K70" s="211"/>
      <c r="L70" s="98"/>
      <c r="M70" s="98"/>
      <c r="N70" s="98"/>
      <c r="O70" s="98"/>
      <c r="P70" s="98"/>
      <c r="Q70" s="316"/>
      <c r="R70" s="213"/>
      <c r="S70" s="553" t="str">
        <f>_xlfn.IFERROR(VLOOKUP(Z70,'出場一覧'!$A:$O,10),"")</f>
        <v>岡山理大附</v>
      </c>
      <c r="T70" s="547" t="s">
        <v>328</v>
      </c>
      <c r="U70" s="549" t="str">
        <f>_xlfn.IFERROR(VLOOKUP(Z70,'出場一覧'!$A:$O,11),"")</f>
        <v>中　国</v>
      </c>
      <c r="V70" s="551" t="s">
        <v>2</v>
      </c>
      <c r="W70" s="555" t="str">
        <f>_xlfn.IFERROR(VLOOKUP(Z70,'出場一覧'!$A:$O,12),"")</f>
        <v>岡　山</v>
      </c>
      <c r="X70" s="557" t="s">
        <v>82</v>
      </c>
      <c r="Y70" s="546">
        <v>4</v>
      </c>
      <c r="Z70" s="559">
        <v>24</v>
      </c>
    </row>
    <row r="71" spans="1:26" s="91" customFormat="1" ht="21" customHeight="1" thickTop="1">
      <c r="A71" s="545"/>
      <c r="B71" s="546"/>
      <c r="C71" s="554"/>
      <c r="D71" s="548"/>
      <c r="E71" s="550"/>
      <c r="F71" s="552"/>
      <c r="G71" s="556"/>
      <c r="H71" s="55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554"/>
      <c r="T71" s="548"/>
      <c r="U71" s="550"/>
      <c r="V71" s="552"/>
      <c r="W71" s="556"/>
      <c r="X71" s="558"/>
      <c r="Y71" s="546"/>
      <c r="Z71" s="559"/>
    </row>
    <row r="72" spans="1:26" ht="6.75" customHeight="1">
      <c r="A72" s="122"/>
      <c r="B72" s="53"/>
      <c r="C72" s="149"/>
      <c r="D72" s="121"/>
      <c r="E72" s="30"/>
      <c r="F72" s="98"/>
      <c r="G72" s="33"/>
      <c r="H72" s="111"/>
      <c r="I72" s="98"/>
      <c r="J72" s="98"/>
      <c r="K72" s="98"/>
      <c r="L72" s="203"/>
      <c r="M72" s="203"/>
      <c r="N72" s="203"/>
      <c r="O72" s="203"/>
      <c r="P72" s="98"/>
      <c r="Q72" s="98"/>
      <c r="R72" s="98"/>
      <c r="S72" s="149"/>
      <c r="T72" s="121"/>
      <c r="U72" s="30"/>
      <c r="V72" s="98"/>
      <c r="W72" s="33"/>
      <c r="X72" s="111"/>
      <c r="Y72" s="35"/>
      <c r="Z72" s="92"/>
    </row>
    <row r="73" spans="2:24" s="39" customFormat="1" ht="36" customHeight="1" hidden="1">
      <c r="B73" s="4" t="s">
        <v>234</v>
      </c>
      <c r="C73" s="141"/>
      <c r="D73" s="96"/>
      <c r="E73" s="1"/>
      <c r="F73" s="110"/>
      <c r="G73" s="3"/>
      <c r="H73" s="109"/>
      <c r="I73" s="40"/>
      <c r="J73" s="110"/>
      <c r="K73" s="110"/>
      <c r="L73" s="110"/>
      <c r="M73" s="110"/>
      <c r="N73" s="110"/>
      <c r="O73" s="246"/>
      <c r="P73" s="247"/>
      <c r="Q73" s="40"/>
      <c r="R73" s="40"/>
      <c r="S73" s="141"/>
      <c r="T73" s="96"/>
      <c r="U73" s="41"/>
      <c r="V73" s="177"/>
      <c r="W73" s="1"/>
      <c r="X73" s="94"/>
    </row>
    <row r="74" spans="2:24" s="39" customFormat="1" ht="21" customHeight="1" hidden="1">
      <c r="B74" s="4"/>
      <c r="C74" s="148" t="s">
        <v>150</v>
      </c>
      <c r="D74" s="96"/>
      <c r="E74" s="7"/>
      <c r="F74" s="110"/>
      <c r="G74" s="1"/>
      <c r="H74" s="94"/>
      <c r="I74" s="40"/>
      <c r="J74" s="110"/>
      <c r="K74" s="110"/>
      <c r="L74" s="585" t="s">
        <v>235</v>
      </c>
      <c r="M74" s="585"/>
      <c r="N74" s="585"/>
      <c r="O74" s="585"/>
      <c r="P74" s="110"/>
      <c r="Q74" s="40"/>
      <c r="R74" s="40"/>
      <c r="S74" s="147" t="s">
        <v>166</v>
      </c>
      <c r="T74" s="121"/>
      <c r="U74" s="2"/>
      <c r="V74" s="110"/>
      <c r="W74" s="3"/>
      <c r="X74" s="109"/>
    </row>
    <row r="75" spans="2:25" s="39" customFormat="1" ht="21" customHeight="1" hidden="1">
      <c r="B75" s="573">
        <v>1</v>
      </c>
      <c r="C75" s="574"/>
      <c r="D75" s="576" t="s">
        <v>328</v>
      </c>
      <c r="E75" s="578"/>
      <c r="F75" s="551" t="s">
        <v>2</v>
      </c>
      <c r="G75" s="580"/>
      <c r="H75" s="557" t="s">
        <v>82</v>
      </c>
      <c r="I75" s="26"/>
      <c r="J75" s="110"/>
      <c r="K75" s="110"/>
      <c r="L75" s="585"/>
      <c r="M75" s="585"/>
      <c r="N75" s="585"/>
      <c r="O75" s="585"/>
      <c r="P75" s="110"/>
      <c r="Q75" s="40"/>
      <c r="R75" s="19"/>
      <c r="S75" s="574"/>
      <c r="T75" s="576" t="s">
        <v>328</v>
      </c>
      <c r="U75" s="578"/>
      <c r="V75" s="551" t="s">
        <v>2</v>
      </c>
      <c r="W75" s="580"/>
      <c r="X75" s="111"/>
      <c r="Y75" s="573">
        <v>9</v>
      </c>
    </row>
    <row r="76" spans="2:25" s="39" customFormat="1" ht="21" customHeight="1" hidden="1">
      <c r="B76" s="573"/>
      <c r="C76" s="575"/>
      <c r="D76" s="577"/>
      <c r="E76" s="579"/>
      <c r="F76" s="552"/>
      <c r="G76" s="581"/>
      <c r="H76" s="558"/>
      <c r="I76" s="584"/>
      <c r="J76" s="110"/>
      <c r="K76" s="110"/>
      <c r="L76" s="223"/>
      <c r="M76" s="223"/>
      <c r="N76" s="222"/>
      <c r="O76" s="110"/>
      <c r="P76" s="98"/>
      <c r="Q76" s="32"/>
      <c r="R76" s="582"/>
      <c r="S76" s="575"/>
      <c r="T76" s="577"/>
      <c r="U76" s="579"/>
      <c r="V76" s="552"/>
      <c r="W76" s="581"/>
      <c r="X76" s="111"/>
      <c r="Y76" s="573"/>
    </row>
    <row r="77" spans="2:25" s="39" customFormat="1" ht="7.5" customHeight="1" hidden="1">
      <c r="B77" s="97"/>
      <c r="C77" s="149"/>
      <c r="D77" s="121"/>
      <c r="E77" s="30"/>
      <c r="F77" s="98"/>
      <c r="G77" s="33"/>
      <c r="H77" s="111"/>
      <c r="I77" s="568"/>
      <c r="J77" s="110"/>
      <c r="K77" s="110"/>
      <c r="L77" s="223"/>
      <c r="M77" s="223"/>
      <c r="N77" s="222"/>
      <c r="O77" s="110"/>
      <c r="P77" s="98"/>
      <c r="Q77" s="19"/>
      <c r="R77" s="569"/>
      <c r="S77" s="147"/>
      <c r="T77" s="121"/>
      <c r="U77" s="30"/>
      <c r="V77" s="98"/>
      <c r="W77" s="33"/>
      <c r="X77" s="111"/>
      <c r="Y77" s="97"/>
    </row>
    <row r="78" spans="1:25" s="39" customFormat="1" ht="21" customHeight="1" hidden="1">
      <c r="A78" s="43"/>
      <c r="B78" s="97"/>
      <c r="C78" s="148" t="s">
        <v>167</v>
      </c>
      <c r="D78" s="96"/>
      <c r="E78" s="44"/>
      <c r="F78" s="110"/>
      <c r="G78" s="44"/>
      <c r="H78" s="94"/>
      <c r="I78" s="568"/>
      <c r="J78" s="204"/>
      <c r="K78" s="207"/>
      <c r="L78" s="223"/>
      <c r="M78" s="248"/>
      <c r="N78" s="222"/>
      <c r="O78" s="110"/>
      <c r="P78" s="32"/>
      <c r="Q78" s="249"/>
      <c r="R78" s="569"/>
      <c r="S78" s="147" t="s">
        <v>151</v>
      </c>
      <c r="T78" s="121"/>
      <c r="U78" s="2"/>
      <c r="V78" s="110"/>
      <c r="W78" s="3"/>
      <c r="X78" s="109"/>
      <c r="Y78" s="97"/>
    </row>
    <row r="79" spans="1:25" s="39" customFormat="1" ht="21" customHeight="1" hidden="1">
      <c r="A79" s="45"/>
      <c r="B79" s="573">
        <v>2</v>
      </c>
      <c r="C79" s="574"/>
      <c r="D79" s="576" t="s">
        <v>328</v>
      </c>
      <c r="E79" s="578"/>
      <c r="F79" s="551" t="s">
        <v>2</v>
      </c>
      <c r="G79" s="580"/>
      <c r="H79" s="557" t="s">
        <v>82</v>
      </c>
      <c r="I79" s="568"/>
      <c r="J79" s="110"/>
      <c r="K79" s="207"/>
      <c r="L79" s="223"/>
      <c r="M79" s="248"/>
      <c r="N79" s="222"/>
      <c r="O79" s="110"/>
      <c r="P79" s="206"/>
      <c r="Q79" s="19"/>
      <c r="R79" s="583"/>
      <c r="S79" s="574"/>
      <c r="T79" s="576" t="s">
        <v>328</v>
      </c>
      <c r="U79" s="578"/>
      <c r="V79" s="551" t="s">
        <v>2</v>
      </c>
      <c r="W79" s="580"/>
      <c r="X79" s="111"/>
      <c r="Y79" s="573">
        <v>10</v>
      </c>
    </row>
    <row r="80" spans="1:25" s="39" customFormat="1" ht="21" customHeight="1" hidden="1">
      <c r="A80" s="45"/>
      <c r="B80" s="573"/>
      <c r="C80" s="575"/>
      <c r="D80" s="577"/>
      <c r="E80" s="579"/>
      <c r="F80" s="552"/>
      <c r="G80" s="581"/>
      <c r="H80" s="558"/>
      <c r="I80" s="34"/>
      <c r="J80" s="250"/>
      <c r="K80" s="251"/>
      <c r="L80" s="252"/>
      <c r="M80" s="253"/>
      <c r="N80" s="251"/>
      <c r="O80" s="253"/>
      <c r="P80" s="206"/>
      <c r="Q80" s="40"/>
      <c r="R80" s="110"/>
      <c r="S80" s="575"/>
      <c r="T80" s="577"/>
      <c r="U80" s="579"/>
      <c r="V80" s="552"/>
      <c r="W80" s="581"/>
      <c r="X80" s="111"/>
      <c r="Y80" s="573"/>
    </row>
    <row r="81" spans="1:25" s="39" customFormat="1" ht="7.5" customHeight="1" hidden="1">
      <c r="A81" s="45"/>
      <c r="B81" s="97"/>
      <c r="C81" s="149"/>
      <c r="D81" s="121"/>
      <c r="E81" s="30"/>
      <c r="F81" s="98"/>
      <c r="G81" s="33"/>
      <c r="H81" s="111"/>
      <c r="I81" s="98"/>
      <c r="J81" s="250"/>
      <c r="K81" s="254"/>
      <c r="L81" s="252"/>
      <c r="M81" s="253"/>
      <c r="N81" s="251"/>
      <c r="O81" s="253"/>
      <c r="P81" s="22"/>
      <c r="Q81" s="40"/>
      <c r="R81" s="110"/>
      <c r="S81" s="147"/>
      <c r="T81" s="121"/>
      <c r="U81" s="30"/>
      <c r="V81" s="98"/>
      <c r="W81" s="33"/>
      <c r="X81" s="111"/>
      <c r="Y81" s="97"/>
    </row>
    <row r="82" spans="1:26" s="13" customFormat="1" ht="21" customHeight="1" hidden="1">
      <c r="A82" s="46"/>
      <c r="B82" s="97"/>
      <c r="C82" s="148" t="s">
        <v>158</v>
      </c>
      <c r="D82" s="96"/>
      <c r="E82" s="44"/>
      <c r="F82" s="110"/>
      <c r="G82" s="44"/>
      <c r="H82" s="94"/>
      <c r="I82" s="98"/>
      <c r="J82" s="250"/>
      <c r="K82" s="255"/>
      <c r="L82" s="251"/>
      <c r="M82" s="252"/>
      <c r="N82" s="251"/>
      <c r="O82" s="252"/>
      <c r="P82" s="212"/>
      <c r="Q82" s="40"/>
      <c r="R82" s="110"/>
      <c r="S82" s="147" t="s">
        <v>174</v>
      </c>
      <c r="T82" s="121"/>
      <c r="U82" s="2"/>
      <c r="V82" s="110"/>
      <c r="W82" s="3"/>
      <c r="X82" s="109"/>
      <c r="Y82" s="97"/>
      <c r="Z82" s="43"/>
    </row>
    <row r="83" spans="1:26" s="13" customFormat="1" ht="21" customHeight="1" hidden="1">
      <c r="A83" s="46"/>
      <c r="B83" s="573">
        <v>3</v>
      </c>
      <c r="C83" s="574"/>
      <c r="D83" s="576" t="s">
        <v>328</v>
      </c>
      <c r="E83" s="578"/>
      <c r="F83" s="551" t="s">
        <v>2</v>
      </c>
      <c r="G83" s="580"/>
      <c r="H83" s="557" t="s">
        <v>82</v>
      </c>
      <c r="I83" s="26"/>
      <c r="J83" s="250"/>
      <c r="K83" s="256"/>
      <c r="L83" s="251"/>
      <c r="M83" s="252"/>
      <c r="N83" s="251"/>
      <c r="O83" s="252"/>
      <c r="P83" s="220"/>
      <c r="Q83" s="40"/>
      <c r="R83" s="98"/>
      <c r="S83" s="574"/>
      <c r="T83" s="576" t="s">
        <v>328</v>
      </c>
      <c r="U83" s="578"/>
      <c r="V83" s="551" t="s">
        <v>2</v>
      </c>
      <c r="W83" s="580"/>
      <c r="X83" s="111"/>
      <c r="Y83" s="573">
        <v>11</v>
      </c>
      <c r="Z83" s="39"/>
    </row>
    <row r="84" spans="1:26" s="13" customFormat="1" ht="21" customHeight="1" hidden="1">
      <c r="A84" s="46"/>
      <c r="B84" s="573"/>
      <c r="C84" s="575"/>
      <c r="D84" s="577"/>
      <c r="E84" s="579"/>
      <c r="F84" s="552"/>
      <c r="G84" s="581"/>
      <c r="H84" s="558"/>
      <c r="I84" s="568"/>
      <c r="J84" s="110"/>
      <c r="K84" s="220"/>
      <c r="L84" s="219"/>
      <c r="M84" s="257"/>
      <c r="N84" s="218"/>
      <c r="O84" s="257"/>
      <c r="P84" s="220"/>
      <c r="Q84" s="19"/>
      <c r="R84" s="582"/>
      <c r="S84" s="575"/>
      <c r="T84" s="577"/>
      <c r="U84" s="579"/>
      <c r="V84" s="552"/>
      <c r="W84" s="581"/>
      <c r="X84" s="111"/>
      <c r="Y84" s="573"/>
      <c r="Z84" s="39"/>
    </row>
    <row r="85" spans="1:26" s="13" customFormat="1" ht="7.5" customHeight="1" hidden="1">
      <c r="A85" s="47"/>
      <c r="B85" s="97"/>
      <c r="C85" s="149"/>
      <c r="D85" s="121"/>
      <c r="E85" s="30"/>
      <c r="F85" s="98"/>
      <c r="G85" s="33"/>
      <c r="H85" s="111"/>
      <c r="I85" s="568"/>
      <c r="J85" s="110"/>
      <c r="K85" s="220"/>
      <c r="L85" s="219"/>
      <c r="M85" s="257"/>
      <c r="N85" s="218"/>
      <c r="O85" s="257"/>
      <c r="P85" s="220"/>
      <c r="Q85" s="19"/>
      <c r="R85" s="569"/>
      <c r="S85" s="147"/>
      <c r="T85" s="121"/>
      <c r="U85" s="30"/>
      <c r="V85" s="98"/>
      <c r="W85" s="33"/>
      <c r="X85" s="111"/>
      <c r="Y85" s="97"/>
      <c r="Z85" s="39"/>
    </row>
    <row r="86" spans="2:26" s="13" customFormat="1" ht="21" customHeight="1" hidden="1">
      <c r="B86" s="97"/>
      <c r="C86" s="148" t="s">
        <v>175</v>
      </c>
      <c r="D86" s="96"/>
      <c r="F86" s="110"/>
      <c r="G86" s="36"/>
      <c r="H86" s="94"/>
      <c r="I86" s="568"/>
      <c r="J86" s="205"/>
      <c r="K86" s="220"/>
      <c r="L86" s="219"/>
      <c r="M86" s="257"/>
      <c r="N86" s="218"/>
      <c r="O86" s="257"/>
      <c r="P86" s="258"/>
      <c r="Q86" s="38"/>
      <c r="R86" s="569"/>
      <c r="S86" s="147" t="s">
        <v>159</v>
      </c>
      <c r="T86" s="121"/>
      <c r="U86" s="2"/>
      <c r="V86" s="110"/>
      <c r="W86" s="3"/>
      <c r="X86" s="109"/>
      <c r="Y86" s="97"/>
      <c r="Z86" s="39"/>
    </row>
    <row r="87" spans="2:25" ht="21" customHeight="1" hidden="1">
      <c r="B87" s="573">
        <v>4</v>
      </c>
      <c r="C87" s="574"/>
      <c r="D87" s="576" t="s">
        <v>328</v>
      </c>
      <c r="E87" s="578"/>
      <c r="F87" s="551" t="s">
        <v>2</v>
      </c>
      <c r="G87" s="580"/>
      <c r="H87" s="557" t="s">
        <v>82</v>
      </c>
      <c r="I87" s="565"/>
      <c r="J87" s="110"/>
      <c r="K87" s="259"/>
      <c r="N87" s="260"/>
      <c r="P87" s="260"/>
      <c r="Q87" s="19"/>
      <c r="R87" s="583"/>
      <c r="S87" s="574"/>
      <c r="T87" s="576" t="s">
        <v>328</v>
      </c>
      <c r="U87" s="578"/>
      <c r="V87" s="551" t="s">
        <v>2</v>
      </c>
      <c r="W87" s="580"/>
      <c r="X87" s="111"/>
      <c r="Y87" s="573">
        <v>12</v>
      </c>
    </row>
    <row r="88" spans="2:25" ht="21" customHeight="1" hidden="1">
      <c r="B88" s="573"/>
      <c r="C88" s="575"/>
      <c r="D88" s="577"/>
      <c r="E88" s="579"/>
      <c r="F88" s="552"/>
      <c r="G88" s="581"/>
      <c r="H88" s="558"/>
      <c r="I88" s="110"/>
      <c r="J88" s="110"/>
      <c r="K88" s="259"/>
      <c r="L88" s="260"/>
      <c r="M88" s="261"/>
      <c r="N88" s="260"/>
      <c r="O88" s="259"/>
      <c r="P88" s="260"/>
      <c r="S88" s="575"/>
      <c r="T88" s="577"/>
      <c r="U88" s="579"/>
      <c r="V88" s="552"/>
      <c r="W88" s="581"/>
      <c r="X88" s="111"/>
      <c r="Y88" s="573"/>
    </row>
    <row r="89" spans="2:25" ht="7.5" customHeight="1" hidden="1">
      <c r="B89" s="39"/>
      <c r="K89" s="259"/>
      <c r="L89" s="262"/>
      <c r="M89" s="263"/>
      <c r="N89" s="262"/>
      <c r="O89" s="264"/>
      <c r="P89" s="260"/>
      <c r="Y89" s="110"/>
    </row>
    <row r="90" spans="1:26" ht="21" customHeight="1" hidden="1">
      <c r="A90" s="39"/>
      <c r="B90" s="39"/>
      <c r="C90" s="148" t="s">
        <v>154</v>
      </c>
      <c r="D90" s="96"/>
      <c r="E90" s="7"/>
      <c r="F90" s="110"/>
      <c r="G90" s="1"/>
      <c r="H90" s="94"/>
      <c r="J90" s="110"/>
      <c r="K90" s="206"/>
      <c r="P90" s="207"/>
      <c r="S90" s="147" t="s">
        <v>170</v>
      </c>
      <c r="T90" s="121"/>
      <c r="U90" s="2"/>
      <c r="V90" s="110"/>
      <c r="W90" s="3"/>
      <c r="X90" s="109"/>
      <c r="Y90" s="110"/>
      <c r="Z90" s="39"/>
    </row>
    <row r="91" spans="1:26" ht="21" customHeight="1" hidden="1">
      <c r="A91" s="39"/>
      <c r="B91" s="573">
        <v>5</v>
      </c>
      <c r="C91" s="574"/>
      <c r="D91" s="576" t="s">
        <v>328</v>
      </c>
      <c r="E91" s="578"/>
      <c r="F91" s="551" t="s">
        <v>2</v>
      </c>
      <c r="G91" s="580"/>
      <c r="H91" s="557" t="s">
        <v>82</v>
      </c>
      <c r="I91" s="26"/>
      <c r="J91" s="110"/>
      <c r="K91" s="206"/>
      <c r="P91" s="207"/>
      <c r="R91" s="19"/>
      <c r="S91" s="574"/>
      <c r="T91" s="576" t="s">
        <v>328</v>
      </c>
      <c r="U91" s="578"/>
      <c r="V91" s="551" t="s">
        <v>2</v>
      </c>
      <c r="W91" s="580"/>
      <c r="X91" s="111"/>
      <c r="Y91" s="573">
        <v>13</v>
      </c>
      <c r="Z91" s="39"/>
    </row>
    <row r="92" spans="1:26" ht="21" customHeight="1" hidden="1">
      <c r="A92" s="39"/>
      <c r="B92" s="573"/>
      <c r="C92" s="575"/>
      <c r="D92" s="577"/>
      <c r="E92" s="579"/>
      <c r="F92" s="552"/>
      <c r="G92" s="581"/>
      <c r="H92" s="558"/>
      <c r="I92" s="584"/>
      <c r="J92" s="110"/>
      <c r="K92" s="206"/>
      <c r="P92" s="207"/>
      <c r="Q92" s="32"/>
      <c r="R92" s="582"/>
      <c r="S92" s="575"/>
      <c r="T92" s="577"/>
      <c r="U92" s="579"/>
      <c r="V92" s="552"/>
      <c r="W92" s="581"/>
      <c r="X92" s="111"/>
      <c r="Y92" s="573"/>
      <c r="Z92" s="39"/>
    </row>
    <row r="93" spans="1:26" ht="7.5" customHeight="1" hidden="1">
      <c r="A93" s="39"/>
      <c r="B93" s="97"/>
      <c r="C93" s="149"/>
      <c r="D93" s="121"/>
      <c r="E93" s="30"/>
      <c r="F93" s="98"/>
      <c r="G93" s="33"/>
      <c r="H93" s="111"/>
      <c r="I93" s="568"/>
      <c r="J93" s="110"/>
      <c r="K93" s="206"/>
      <c r="P93" s="207"/>
      <c r="Q93" s="19"/>
      <c r="R93" s="569"/>
      <c r="S93" s="147"/>
      <c r="T93" s="121"/>
      <c r="U93" s="30"/>
      <c r="V93" s="98"/>
      <c r="W93" s="33"/>
      <c r="X93" s="111"/>
      <c r="Y93" s="97"/>
      <c r="Z93" s="39"/>
    </row>
    <row r="94" spans="1:26" ht="21" customHeight="1" hidden="1">
      <c r="A94" s="43"/>
      <c r="B94" s="97"/>
      <c r="C94" s="148" t="s">
        <v>171</v>
      </c>
      <c r="D94" s="96"/>
      <c r="E94" s="44"/>
      <c r="F94" s="110"/>
      <c r="G94" s="44"/>
      <c r="H94" s="94"/>
      <c r="I94" s="568"/>
      <c r="J94" s="204"/>
      <c r="K94" s="212"/>
      <c r="P94" s="258"/>
      <c r="Q94" s="249"/>
      <c r="R94" s="569"/>
      <c r="S94" s="147" t="s">
        <v>155</v>
      </c>
      <c r="T94" s="121"/>
      <c r="U94" s="2"/>
      <c r="V94" s="110"/>
      <c r="W94" s="3"/>
      <c r="X94" s="109"/>
      <c r="Y94" s="97"/>
      <c r="Z94" s="39"/>
    </row>
    <row r="95" spans="1:26" ht="21" customHeight="1" hidden="1">
      <c r="A95" s="45"/>
      <c r="B95" s="573">
        <v>6</v>
      </c>
      <c r="C95" s="574"/>
      <c r="D95" s="576" t="s">
        <v>328</v>
      </c>
      <c r="E95" s="578"/>
      <c r="F95" s="551" t="s">
        <v>2</v>
      </c>
      <c r="G95" s="580"/>
      <c r="H95" s="557" t="s">
        <v>82</v>
      </c>
      <c r="I95" s="568"/>
      <c r="J95" s="110"/>
      <c r="K95" s="212"/>
      <c r="P95" s="212"/>
      <c r="Q95" s="19"/>
      <c r="R95" s="583"/>
      <c r="S95" s="574"/>
      <c r="T95" s="576" t="s">
        <v>328</v>
      </c>
      <c r="U95" s="578"/>
      <c r="V95" s="551" t="s">
        <v>2</v>
      </c>
      <c r="W95" s="580"/>
      <c r="X95" s="111"/>
      <c r="Y95" s="573">
        <v>14</v>
      </c>
      <c r="Z95" s="39"/>
    </row>
    <row r="96" spans="1:26" ht="21" customHeight="1" hidden="1">
      <c r="A96" s="45"/>
      <c r="B96" s="573"/>
      <c r="C96" s="575"/>
      <c r="D96" s="577"/>
      <c r="E96" s="579"/>
      <c r="F96" s="552"/>
      <c r="G96" s="581"/>
      <c r="H96" s="558"/>
      <c r="I96" s="34"/>
      <c r="J96" s="250"/>
      <c r="K96" s="256"/>
      <c r="P96" s="212"/>
      <c r="R96" s="110"/>
      <c r="S96" s="575"/>
      <c r="T96" s="577"/>
      <c r="U96" s="579"/>
      <c r="V96" s="552"/>
      <c r="W96" s="581"/>
      <c r="X96" s="111"/>
      <c r="Y96" s="573"/>
      <c r="Z96" s="39"/>
    </row>
    <row r="97" spans="1:26" ht="7.5" customHeight="1" hidden="1">
      <c r="A97" s="45"/>
      <c r="B97" s="97"/>
      <c r="C97" s="149"/>
      <c r="D97" s="121"/>
      <c r="E97" s="30"/>
      <c r="F97" s="98"/>
      <c r="G97" s="33"/>
      <c r="H97" s="111"/>
      <c r="I97" s="98"/>
      <c r="J97" s="250"/>
      <c r="K97" s="255"/>
      <c r="P97" s="212"/>
      <c r="R97" s="110"/>
      <c r="S97" s="147"/>
      <c r="T97" s="121"/>
      <c r="U97" s="30"/>
      <c r="V97" s="98"/>
      <c r="W97" s="33"/>
      <c r="X97" s="111"/>
      <c r="Y97" s="97"/>
      <c r="Z97" s="39"/>
    </row>
    <row r="98" spans="1:26" ht="21" customHeight="1" hidden="1">
      <c r="A98" s="46"/>
      <c r="B98" s="97"/>
      <c r="C98" s="148" t="s">
        <v>162</v>
      </c>
      <c r="D98" s="96"/>
      <c r="E98" s="44"/>
      <c r="F98" s="110"/>
      <c r="G98" s="44"/>
      <c r="H98" s="94"/>
      <c r="I98" s="98"/>
      <c r="J98" s="250"/>
      <c r="K98" s="265"/>
      <c r="P98" s="25"/>
      <c r="R98" s="110"/>
      <c r="S98" s="147" t="s">
        <v>178</v>
      </c>
      <c r="T98" s="121"/>
      <c r="U98" s="2"/>
      <c r="V98" s="110"/>
      <c r="W98" s="3"/>
      <c r="X98" s="109"/>
      <c r="Y98" s="97"/>
      <c r="Z98" s="43"/>
    </row>
    <row r="99" spans="1:26" ht="21" customHeight="1" hidden="1">
      <c r="A99" s="46"/>
      <c r="B99" s="573">
        <v>7</v>
      </c>
      <c r="C99" s="574"/>
      <c r="D99" s="576" t="s">
        <v>328</v>
      </c>
      <c r="E99" s="578"/>
      <c r="F99" s="551" t="s">
        <v>2</v>
      </c>
      <c r="G99" s="580"/>
      <c r="H99" s="557" t="s">
        <v>82</v>
      </c>
      <c r="I99" s="26"/>
      <c r="J99" s="250"/>
      <c r="K99" s="251"/>
      <c r="P99" s="221"/>
      <c r="R99" s="98"/>
      <c r="S99" s="574"/>
      <c r="T99" s="576" t="s">
        <v>328</v>
      </c>
      <c r="U99" s="578"/>
      <c r="V99" s="551" t="s">
        <v>2</v>
      </c>
      <c r="W99" s="580"/>
      <c r="X99" s="111"/>
      <c r="Y99" s="573">
        <v>15</v>
      </c>
      <c r="Z99" s="39"/>
    </row>
    <row r="100" spans="1:26" ht="21" customHeight="1" hidden="1">
      <c r="A100" s="46"/>
      <c r="B100" s="573"/>
      <c r="C100" s="575"/>
      <c r="D100" s="577"/>
      <c r="E100" s="579"/>
      <c r="F100" s="552"/>
      <c r="G100" s="581"/>
      <c r="H100" s="558"/>
      <c r="I100" s="568"/>
      <c r="J100" s="110"/>
      <c r="K100" s="218"/>
      <c r="P100" s="221"/>
      <c r="Q100" s="19"/>
      <c r="R100" s="582"/>
      <c r="S100" s="575"/>
      <c r="T100" s="577"/>
      <c r="U100" s="579"/>
      <c r="V100" s="552"/>
      <c r="W100" s="581"/>
      <c r="X100" s="111"/>
      <c r="Y100" s="573"/>
      <c r="Z100" s="39"/>
    </row>
    <row r="101" spans="1:26" ht="7.5" customHeight="1" hidden="1">
      <c r="A101" s="47"/>
      <c r="B101" s="97"/>
      <c r="C101" s="149"/>
      <c r="D101" s="121"/>
      <c r="E101" s="30"/>
      <c r="F101" s="98"/>
      <c r="G101" s="33"/>
      <c r="H101" s="111"/>
      <c r="I101" s="568"/>
      <c r="J101" s="110"/>
      <c r="K101" s="218"/>
      <c r="P101" s="221"/>
      <c r="Q101" s="19"/>
      <c r="R101" s="569"/>
      <c r="S101" s="147"/>
      <c r="T101" s="121"/>
      <c r="U101" s="30"/>
      <c r="V101" s="98"/>
      <c r="W101" s="33"/>
      <c r="X101" s="111"/>
      <c r="Y101" s="97"/>
      <c r="Z101" s="39"/>
    </row>
    <row r="102" spans="1:26" ht="21" customHeight="1" hidden="1">
      <c r="A102" s="13"/>
      <c r="B102" s="97"/>
      <c r="C102" s="148" t="s">
        <v>179</v>
      </c>
      <c r="D102" s="96"/>
      <c r="E102" s="13"/>
      <c r="F102" s="110"/>
      <c r="G102" s="36"/>
      <c r="H102" s="94"/>
      <c r="I102" s="568"/>
      <c r="J102" s="205"/>
      <c r="K102" s="218"/>
      <c r="P102" s="32"/>
      <c r="Q102" s="38"/>
      <c r="R102" s="569"/>
      <c r="S102" s="147" t="s">
        <v>163</v>
      </c>
      <c r="T102" s="121"/>
      <c r="U102" s="2"/>
      <c r="V102" s="110"/>
      <c r="W102" s="3"/>
      <c r="X102" s="109"/>
      <c r="Y102" s="97"/>
      <c r="Z102" s="39"/>
    </row>
    <row r="103" spans="2:25" ht="21" customHeight="1" hidden="1">
      <c r="B103" s="573">
        <v>8</v>
      </c>
      <c r="C103" s="574"/>
      <c r="D103" s="576" t="s">
        <v>328</v>
      </c>
      <c r="E103" s="578"/>
      <c r="F103" s="551" t="s">
        <v>2</v>
      </c>
      <c r="G103" s="580"/>
      <c r="H103" s="557" t="s">
        <v>82</v>
      </c>
      <c r="I103" s="565"/>
      <c r="J103" s="110"/>
      <c r="Q103" s="19"/>
      <c r="R103" s="583"/>
      <c r="S103" s="574"/>
      <c r="T103" s="576" t="s">
        <v>328</v>
      </c>
      <c r="U103" s="578"/>
      <c r="V103" s="551" t="s">
        <v>2</v>
      </c>
      <c r="W103" s="580"/>
      <c r="X103" s="111"/>
      <c r="Y103" s="573">
        <v>16</v>
      </c>
    </row>
    <row r="104" spans="2:25" ht="21" customHeight="1" hidden="1">
      <c r="B104" s="573"/>
      <c r="C104" s="575"/>
      <c r="D104" s="577"/>
      <c r="E104" s="579"/>
      <c r="F104" s="552"/>
      <c r="G104" s="581"/>
      <c r="H104" s="558"/>
      <c r="I104" s="110"/>
      <c r="J104" s="110"/>
      <c r="S104" s="575"/>
      <c r="T104" s="577"/>
      <c r="U104" s="579"/>
      <c r="V104" s="552"/>
      <c r="W104" s="581"/>
      <c r="X104" s="111"/>
      <c r="Y104" s="573"/>
    </row>
    <row r="105" ht="9" customHeight="1" hidden="1"/>
    <row r="106" ht="23.25" hidden="1"/>
    <row r="107" ht="23.25" hidden="1"/>
    <row r="108" ht="23.25" hidden="1"/>
    <row r="109" ht="23.25" hidden="1"/>
    <row r="110" ht="23.25" hidden="1"/>
    <row r="111" ht="23.25" hidden="1"/>
    <row r="112" ht="23.25" hidden="1"/>
    <row r="113" ht="23.25" hidden="1"/>
    <row r="114" ht="23.25" hidden="1"/>
    <row r="115" ht="23.25" hidden="1"/>
    <row r="116" ht="23.25" hidden="1"/>
    <row r="117" ht="23.25" hidden="1"/>
    <row r="118" ht="23.25" hidden="1"/>
    <row r="119" ht="23.25" hidden="1"/>
    <row r="120" ht="23.25" hidden="1"/>
    <row r="121" ht="23.25" hidden="1"/>
    <row r="122" ht="23.25" hidden="1"/>
    <row r="123" ht="23.25" hidden="1"/>
    <row r="124" ht="23.25" hidden="1"/>
    <row r="125" ht="23.25" hidden="1"/>
    <row r="126" ht="23.25" hidden="1"/>
    <row r="127" ht="23.25" hidden="1"/>
    <row r="128" ht="23.25" hidden="1"/>
    <row r="129" ht="23.25" hidden="1"/>
    <row r="130" ht="23.25" hidden="1"/>
    <row r="131" ht="23.25" hidden="1"/>
    <row r="132" ht="23.25" hidden="1"/>
    <row r="133" ht="23.25" hidden="1"/>
    <row r="134" ht="23.25" hidden="1"/>
    <row r="135" ht="23.25" hidden="1"/>
    <row r="136" ht="23.25" hidden="1"/>
    <row r="137" ht="23.25" hidden="1"/>
    <row r="138" ht="23.25" hidden="1"/>
    <row r="139" ht="23.25" hidden="1"/>
    <row r="140" ht="23.25" hidden="1"/>
    <row r="141" ht="23.25" hidden="1"/>
    <row r="142" ht="23.25" hidden="1"/>
    <row r="143" ht="23.25" hidden="1"/>
    <row r="144" ht="23.25" hidden="1"/>
    <row r="145" ht="23.25" hidden="1"/>
    <row r="146" ht="23.25" hidden="1"/>
    <row r="147" ht="23.25" hidden="1"/>
    <row r="148" ht="23.25" hidden="1"/>
    <row r="149" ht="23.25" hidden="1"/>
    <row r="150" ht="23.25" hidden="1"/>
    <row r="151" ht="23.25" hidden="1"/>
    <row r="152" ht="23.25" hidden="1"/>
    <row r="153" ht="23.25" hidden="1"/>
    <row r="154" ht="23.25" hidden="1"/>
    <row r="155" ht="23.25" hidden="1"/>
    <row r="156" ht="23.25" hidden="1"/>
    <row r="157" ht="23.25" hidden="1"/>
    <row r="158" ht="23.25" hidden="1"/>
    <row r="159" ht="23.25" hidden="1"/>
    <row r="160" ht="23.25" hidden="1"/>
    <row r="161" ht="23.25" hidden="1"/>
    <row r="162" ht="23.25" hidden="1"/>
    <row r="163" ht="23.25" hidden="1"/>
    <row r="164" ht="23.25" hidden="1"/>
    <row r="165" ht="23.25" hidden="1"/>
  </sheetData>
  <sheetProtection/>
  <mergeCells count="471">
    <mergeCell ref="V7:V8"/>
    <mergeCell ref="W7:W8"/>
    <mergeCell ref="V5:V6"/>
    <mergeCell ref="W5:W6"/>
    <mergeCell ref="Y5:Y6"/>
    <mergeCell ref="X5:X6"/>
    <mergeCell ref="B5:B6"/>
    <mergeCell ref="C5:C6"/>
    <mergeCell ref="S7:S8"/>
    <mergeCell ref="T7:T8"/>
    <mergeCell ref="R6:R7"/>
    <mergeCell ref="B7:B8"/>
    <mergeCell ref="T5:T6"/>
    <mergeCell ref="U5:U6"/>
    <mergeCell ref="H5:H6"/>
    <mergeCell ref="S5:S6"/>
    <mergeCell ref="B1:Y1"/>
    <mergeCell ref="B9:B10"/>
    <mergeCell ref="C9:C10"/>
    <mergeCell ref="D9:D10"/>
    <mergeCell ref="E9:E10"/>
    <mergeCell ref="F9:F10"/>
    <mergeCell ref="G9:G10"/>
    <mergeCell ref="H9:H10"/>
    <mergeCell ref="S9:S10"/>
    <mergeCell ref="T9:T10"/>
    <mergeCell ref="V11:V12"/>
    <mergeCell ref="W11:W12"/>
    <mergeCell ref="V9:V10"/>
    <mergeCell ref="W9:W10"/>
    <mergeCell ref="U11:U12"/>
    <mergeCell ref="I10:I11"/>
    <mergeCell ref="B11:B12"/>
    <mergeCell ref="D5:D6"/>
    <mergeCell ref="G5:G6"/>
    <mergeCell ref="R10:R11"/>
    <mergeCell ref="E11:E12"/>
    <mergeCell ref="F11:F12"/>
    <mergeCell ref="G11:G12"/>
    <mergeCell ref="H11:H12"/>
    <mergeCell ref="B19:B20"/>
    <mergeCell ref="C19:C20"/>
    <mergeCell ref="D19:D20"/>
    <mergeCell ref="E19:E20"/>
    <mergeCell ref="F19:F20"/>
    <mergeCell ref="G19:G20"/>
    <mergeCell ref="E5:E6"/>
    <mergeCell ref="F5:F6"/>
    <mergeCell ref="B15:B16"/>
    <mergeCell ref="C15:C16"/>
    <mergeCell ref="D15:D16"/>
    <mergeCell ref="U9:U10"/>
    <mergeCell ref="J8:J9"/>
    <mergeCell ref="Q8:Q9"/>
    <mergeCell ref="U7:U8"/>
    <mergeCell ref="S11:S12"/>
    <mergeCell ref="H17:H18"/>
    <mergeCell ref="D13:D14"/>
    <mergeCell ref="B13:B14"/>
    <mergeCell ref="C13:C14"/>
    <mergeCell ref="E15:E16"/>
    <mergeCell ref="F15:F16"/>
    <mergeCell ref="G15:G16"/>
    <mergeCell ref="H15:H16"/>
    <mergeCell ref="E13:E14"/>
    <mergeCell ref="F13:F14"/>
    <mergeCell ref="B17:B18"/>
    <mergeCell ref="C17:C18"/>
    <mergeCell ref="D17:D18"/>
    <mergeCell ref="E17:E18"/>
    <mergeCell ref="F17:F18"/>
    <mergeCell ref="G17:G18"/>
    <mergeCell ref="T13:T14"/>
    <mergeCell ref="U13:U14"/>
    <mergeCell ref="V13:V14"/>
    <mergeCell ref="W13:W14"/>
    <mergeCell ref="S13:S14"/>
    <mergeCell ref="C11:C12"/>
    <mergeCell ref="D11:D12"/>
    <mergeCell ref="G13:G14"/>
    <mergeCell ref="H13:H14"/>
    <mergeCell ref="T11:T12"/>
    <mergeCell ref="W19:W20"/>
    <mergeCell ref="X19:X20"/>
    <mergeCell ref="Y19:Y20"/>
    <mergeCell ref="I18:I19"/>
    <mergeCell ref="S17:X18"/>
    <mergeCell ref="J16:J17"/>
    <mergeCell ref="Q16:Q17"/>
    <mergeCell ref="U15:U16"/>
    <mergeCell ref="V15:V16"/>
    <mergeCell ref="W15:W16"/>
    <mergeCell ref="F21:F22"/>
    <mergeCell ref="G21:G22"/>
    <mergeCell ref="H21:H22"/>
    <mergeCell ref="T19:T20"/>
    <mergeCell ref="U19:U20"/>
    <mergeCell ref="V19:V20"/>
    <mergeCell ref="H19:H20"/>
    <mergeCell ref="S19:S20"/>
    <mergeCell ref="B23:B24"/>
    <mergeCell ref="S23:S24"/>
    <mergeCell ref="S21:S22"/>
    <mergeCell ref="T21:T22"/>
    <mergeCell ref="U21:U22"/>
    <mergeCell ref="V21:V22"/>
    <mergeCell ref="B21:B22"/>
    <mergeCell ref="C21:C22"/>
    <mergeCell ref="D21:D22"/>
    <mergeCell ref="E21:E22"/>
    <mergeCell ref="B25:B26"/>
    <mergeCell ref="C25:C26"/>
    <mergeCell ref="D25:D26"/>
    <mergeCell ref="E25:E26"/>
    <mergeCell ref="F25:F26"/>
    <mergeCell ref="G25:G26"/>
    <mergeCell ref="H25:H26"/>
    <mergeCell ref="S25:S26"/>
    <mergeCell ref="T25:T26"/>
    <mergeCell ref="U23:U24"/>
    <mergeCell ref="Y23:Y24"/>
    <mergeCell ref="J24:J25"/>
    <mergeCell ref="Q24:Q25"/>
    <mergeCell ref="R22:R23"/>
    <mergeCell ref="W21:W22"/>
    <mergeCell ref="B27:B28"/>
    <mergeCell ref="C27:C28"/>
    <mergeCell ref="D27:D28"/>
    <mergeCell ref="E27:E28"/>
    <mergeCell ref="F27:F28"/>
    <mergeCell ref="G27:G28"/>
    <mergeCell ref="G29:G30"/>
    <mergeCell ref="H27:H28"/>
    <mergeCell ref="S27:S28"/>
    <mergeCell ref="T27:T28"/>
    <mergeCell ref="U27:U28"/>
    <mergeCell ref="V27:V28"/>
    <mergeCell ref="I26:I27"/>
    <mergeCell ref="R26:R27"/>
    <mergeCell ref="U25:U26"/>
    <mergeCell ref="V25:V26"/>
    <mergeCell ref="H29:H30"/>
    <mergeCell ref="S29:S30"/>
    <mergeCell ref="T29:T30"/>
    <mergeCell ref="K28:K29"/>
    <mergeCell ref="P28:P29"/>
    <mergeCell ref="B29:B30"/>
    <mergeCell ref="C29:C30"/>
    <mergeCell ref="D29:D30"/>
    <mergeCell ref="E29:E30"/>
    <mergeCell ref="F29:F30"/>
    <mergeCell ref="S31:S32"/>
    <mergeCell ref="T31:T32"/>
    <mergeCell ref="I30:I31"/>
    <mergeCell ref="R30:R31"/>
    <mergeCell ref="B31:B32"/>
    <mergeCell ref="C31:C32"/>
    <mergeCell ref="D31:D32"/>
    <mergeCell ref="E31:E32"/>
    <mergeCell ref="F31:F32"/>
    <mergeCell ref="G31:G32"/>
    <mergeCell ref="C33:C34"/>
    <mergeCell ref="D33:D34"/>
    <mergeCell ref="E33:E34"/>
    <mergeCell ref="F33:F34"/>
    <mergeCell ref="G33:G34"/>
    <mergeCell ref="H31:H32"/>
    <mergeCell ref="T54:T55"/>
    <mergeCell ref="U54:U55"/>
    <mergeCell ref="V54:V55"/>
    <mergeCell ref="B54:B55"/>
    <mergeCell ref="C54:C55"/>
    <mergeCell ref="D54:D55"/>
    <mergeCell ref="E54:E55"/>
    <mergeCell ref="F54:F55"/>
    <mergeCell ref="G54:G55"/>
    <mergeCell ref="B57:B58"/>
    <mergeCell ref="C57:C58"/>
    <mergeCell ref="D57:D58"/>
    <mergeCell ref="E57:E58"/>
    <mergeCell ref="F57:F58"/>
    <mergeCell ref="H54:H55"/>
    <mergeCell ref="F60:F61"/>
    <mergeCell ref="G57:G58"/>
    <mergeCell ref="H57:H58"/>
    <mergeCell ref="S57:S58"/>
    <mergeCell ref="G60:G61"/>
    <mergeCell ref="Q57:Q58"/>
    <mergeCell ref="J57:J58"/>
    <mergeCell ref="M58:N58"/>
    <mergeCell ref="R55:R57"/>
    <mergeCell ref="S54:S55"/>
    <mergeCell ref="T66:T67"/>
    <mergeCell ref="B75:B76"/>
    <mergeCell ref="C75:C76"/>
    <mergeCell ref="H60:H61"/>
    <mergeCell ref="S60:S61"/>
    <mergeCell ref="I58:I60"/>
    <mergeCell ref="B60:B61"/>
    <mergeCell ref="C60:C61"/>
    <mergeCell ref="D60:D61"/>
    <mergeCell ref="E60:E61"/>
    <mergeCell ref="B79:B80"/>
    <mergeCell ref="C79:C80"/>
    <mergeCell ref="D79:D80"/>
    <mergeCell ref="E79:E80"/>
    <mergeCell ref="F79:F80"/>
    <mergeCell ref="G79:G80"/>
    <mergeCell ref="W75:W76"/>
    <mergeCell ref="B66:B67"/>
    <mergeCell ref="C66:C67"/>
    <mergeCell ref="D66:D67"/>
    <mergeCell ref="E66:E67"/>
    <mergeCell ref="F66:F67"/>
    <mergeCell ref="G66:G67"/>
    <mergeCell ref="L74:O75"/>
    <mergeCell ref="W70:W71"/>
    <mergeCell ref="I76:I79"/>
    <mergeCell ref="S75:S76"/>
    <mergeCell ref="U83:U84"/>
    <mergeCell ref="V83:V84"/>
    <mergeCell ref="T75:T76"/>
    <mergeCell ref="U75:U76"/>
    <mergeCell ref="V75:V76"/>
    <mergeCell ref="F83:F84"/>
    <mergeCell ref="G83:G84"/>
    <mergeCell ref="H83:H84"/>
    <mergeCell ref="S83:S84"/>
    <mergeCell ref="T83:T84"/>
    <mergeCell ref="S79:S80"/>
    <mergeCell ref="T79:T80"/>
    <mergeCell ref="R76:R79"/>
    <mergeCell ref="H79:H80"/>
    <mergeCell ref="D75:D76"/>
    <mergeCell ref="E75:E76"/>
    <mergeCell ref="F75:F76"/>
    <mergeCell ref="G75:G76"/>
    <mergeCell ref="H75:H76"/>
    <mergeCell ref="Y79:Y80"/>
    <mergeCell ref="U79:U80"/>
    <mergeCell ref="V79:V80"/>
    <mergeCell ref="W79:W80"/>
    <mergeCell ref="Y75:Y76"/>
    <mergeCell ref="Y83:Y84"/>
    <mergeCell ref="I84:I87"/>
    <mergeCell ref="R84:R87"/>
    <mergeCell ref="Y87:Y88"/>
    <mergeCell ref="H87:H88"/>
    <mergeCell ref="S87:S88"/>
    <mergeCell ref="T87:T88"/>
    <mergeCell ref="U87:U88"/>
    <mergeCell ref="V87:V88"/>
    <mergeCell ref="W87:W88"/>
    <mergeCell ref="V91:V92"/>
    <mergeCell ref="W91:W92"/>
    <mergeCell ref="B91:B92"/>
    <mergeCell ref="C91:C92"/>
    <mergeCell ref="D91:D92"/>
    <mergeCell ref="W83:W84"/>
    <mergeCell ref="B83:B84"/>
    <mergeCell ref="C83:C84"/>
    <mergeCell ref="D83:D84"/>
    <mergeCell ref="E83:E84"/>
    <mergeCell ref="B95:B96"/>
    <mergeCell ref="C95:C96"/>
    <mergeCell ref="D95:D96"/>
    <mergeCell ref="E95:E96"/>
    <mergeCell ref="F95:F96"/>
    <mergeCell ref="G95:G96"/>
    <mergeCell ref="B87:B88"/>
    <mergeCell ref="C87:C88"/>
    <mergeCell ref="D87:D88"/>
    <mergeCell ref="E87:E88"/>
    <mergeCell ref="F87:F88"/>
    <mergeCell ref="G87:G88"/>
    <mergeCell ref="T99:T100"/>
    <mergeCell ref="U99:U100"/>
    <mergeCell ref="V99:V100"/>
    <mergeCell ref="W99:W100"/>
    <mergeCell ref="Y99:Y100"/>
    <mergeCell ref="H95:H96"/>
    <mergeCell ref="S95:S96"/>
    <mergeCell ref="I92:I95"/>
    <mergeCell ref="R92:R95"/>
    <mergeCell ref="H91:H92"/>
    <mergeCell ref="E91:E92"/>
    <mergeCell ref="F91:F92"/>
    <mergeCell ref="G91:G92"/>
    <mergeCell ref="Y95:Y96"/>
    <mergeCell ref="T95:T96"/>
    <mergeCell ref="U95:U96"/>
    <mergeCell ref="Y91:Y92"/>
    <mergeCell ref="S91:S92"/>
    <mergeCell ref="T91:T92"/>
    <mergeCell ref="U91:U92"/>
    <mergeCell ref="E99:E100"/>
    <mergeCell ref="F99:F100"/>
    <mergeCell ref="G99:G100"/>
    <mergeCell ref="H99:H100"/>
    <mergeCell ref="S99:S100"/>
    <mergeCell ref="D103:D104"/>
    <mergeCell ref="E103:E104"/>
    <mergeCell ref="F103:F104"/>
    <mergeCell ref="G103:G104"/>
    <mergeCell ref="H103:H104"/>
    <mergeCell ref="W103:W104"/>
    <mergeCell ref="I100:I103"/>
    <mergeCell ref="R100:R103"/>
    <mergeCell ref="B103:B104"/>
    <mergeCell ref="C103:C104"/>
    <mergeCell ref="V95:V96"/>
    <mergeCell ref="W95:W96"/>
    <mergeCell ref="B99:B100"/>
    <mergeCell ref="C99:C100"/>
    <mergeCell ref="D99:D100"/>
    <mergeCell ref="Y103:Y104"/>
    <mergeCell ref="C23:H24"/>
    <mergeCell ref="C7:H8"/>
    <mergeCell ref="X21:X22"/>
    <mergeCell ref="T23:T24"/>
    <mergeCell ref="V23:V24"/>
    <mergeCell ref="S103:S104"/>
    <mergeCell ref="T103:T104"/>
    <mergeCell ref="U103:U104"/>
    <mergeCell ref="V103:V104"/>
    <mergeCell ref="S2:Y2"/>
    <mergeCell ref="S3:Y3"/>
    <mergeCell ref="A5:A6"/>
    <mergeCell ref="A9:A10"/>
    <mergeCell ref="A11:A12"/>
    <mergeCell ref="A13:A14"/>
    <mergeCell ref="R14:R15"/>
    <mergeCell ref="S15:S16"/>
    <mergeCell ref="T15:T16"/>
    <mergeCell ref="I14:I15"/>
    <mergeCell ref="Y35:Y36"/>
    <mergeCell ref="B35:B36"/>
    <mergeCell ref="C35:C36"/>
    <mergeCell ref="D35:D36"/>
    <mergeCell ref="E35:E36"/>
    <mergeCell ref="F35:F36"/>
    <mergeCell ref="A35:A36"/>
    <mergeCell ref="Z5:Z6"/>
    <mergeCell ref="Z7:Z8"/>
    <mergeCell ref="Z9:Z10"/>
    <mergeCell ref="Z11:Z12"/>
    <mergeCell ref="Z13:Z14"/>
    <mergeCell ref="A15:A16"/>
    <mergeCell ref="A17:A18"/>
    <mergeCell ref="A19:A20"/>
    <mergeCell ref="A21:A22"/>
    <mergeCell ref="X27:X28"/>
    <mergeCell ref="Y27:Y28"/>
    <mergeCell ref="W27:W28"/>
    <mergeCell ref="W25:W26"/>
    <mergeCell ref="A31:A32"/>
    <mergeCell ref="A33:A34"/>
    <mergeCell ref="A25:A26"/>
    <mergeCell ref="A27:A28"/>
    <mergeCell ref="A29:A30"/>
    <mergeCell ref="B33:B34"/>
    <mergeCell ref="X25:X26"/>
    <mergeCell ref="Y25:Y26"/>
    <mergeCell ref="S35:S36"/>
    <mergeCell ref="T35:T36"/>
    <mergeCell ref="U35:U36"/>
    <mergeCell ref="X31:X32"/>
    <mergeCell ref="Y31:Y32"/>
    <mergeCell ref="U31:U32"/>
    <mergeCell ref="V29:V30"/>
    <mergeCell ref="W29:W30"/>
    <mergeCell ref="G35:G36"/>
    <mergeCell ref="H33:H34"/>
    <mergeCell ref="Y33:Y34"/>
    <mergeCell ref="I34:I35"/>
    <mergeCell ref="H35:H36"/>
    <mergeCell ref="X29:X30"/>
    <mergeCell ref="Y29:Y30"/>
    <mergeCell ref="J32:J33"/>
    <mergeCell ref="Q32:Q33"/>
    <mergeCell ref="V35:V36"/>
    <mergeCell ref="Z25:Z26"/>
    <mergeCell ref="X9:X10"/>
    <mergeCell ref="X11:X12"/>
    <mergeCell ref="X13:X14"/>
    <mergeCell ref="X15:X16"/>
    <mergeCell ref="Z15:Z16"/>
    <mergeCell ref="Z17:Z18"/>
    <mergeCell ref="Z19:Z20"/>
    <mergeCell ref="Z21:Z22"/>
    <mergeCell ref="Y21:Y22"/>
    <mergeCell ref="Y7:Y8"/>
    <mergeCell ref="Y15:Y16"/>
    <mergeCell ref="Y11:Y12"/>
    <mergeCell ref="W23:W24"/>
    <mergeCell ref="X23:X24"/>
    <mergeCell ref="Z23:Z24"/>
    <mergeCell ref="Y17:Y18"/>
    <mergeCell ref="Y13:Y14"/>
    <mergeCell ref="Y9:Y10"/>
    <mergeCell ref="X7:X8"/>
    <mergeCell ref="Z70:Z71"/>
    <mergeCell ref="X57:X58"/>
    <mergeCell ref="X60:X61"/>
    <mergeCell ref="X66:X67"/>
    <mergeCell ref="X70:X71"/>
    <mergeCell ref="X54:X55"/>
    <mergeCell ref="V31:V32"/>
    <mergeCell ref="W31:W32"/>
    <mergeCell ref="U29:U30"/>
    <mergeCell ref="Z54:Z55"/>
    <mergeCell ref="Z57:Z58"/>
    <mergeCell ref="Z60:Z61"/>
    <mergeCell ref="V57:V58"/>
    <mergeCell ref="W54:W55"/>
    <mergeCell ref="W35:W36"/>
    <mergeCell ref="X35:X36"/>
    <mergeCell ref="S33:X34"/>
    <mergeCell ref="U66:U67"/>
    <mergeCell ref="V66:V67"/>
    <mergeCell ref="W66:W67"/>
    <mergeCell ref="W60:W61"/>
    <mergeCell ref="T57:T58"/>
    <mergeCell ref="T60:T61"/>
    <mergeCell ref="U60:U61"/>
    <mergeCell ref="V60:V61"/>
    <mergeCell ref="U57:U58"/>
    <mergeCell ref="W57:W58"/>
    <mergeCell ref="S70:S71"/>
    <mergeCell ref="H66:H67"/>
    <mergeCell ref="S66:S67"/>
    <mergeCell ref="Z27:Z28"/>
    <mergeCell ref="Z29:Z30"/>
    <mergeCell ref="Z31:Z32"/>
    <mergeCell ref="Z33:Z34"/>
    <mergeCell ref="Z35:Z36"/>
    <mergeCell ref="Z66:Z67"/>
    <mergeCell ref="T70:T71"/>
    <mergeCell ref="U70:U71"/>
    <mergeCell ref="V70:V71"/>
    <mergeCell ref="B70:B71"/>
    <mergeCell ref="C70:C71"/>
    <mergeCell ref="D70:D71"/>
    <mergeCell ref="E70:E71"/>
    <mergeCell ref="F70:F71"/>
    <mergeCell ref="G70:G71"/>
    <mergeCell ref="H70:H71"/>
    <mergeCell ref="A66:A67"/>
    <mergeCell ref="A70:A71"/>
    <mergeCell ref="Y54:Y55"/>
    <mergeCell ref="Y57:Y58"/>
    <mergeCell ref="Y60:Y61"/>
    <mergeCell ref="Y66:Y67"/>
    <mergeCell ref="Y70:Y71"/>
    <mergeCell ref="A54:A55"/>
    <mergeCell ref="A57:A58"/>
    <mergeCell ref="A60:A61"/>
    <mergeCell ref="L3:O4"/>
    <mergeCell ref="L6:O6"/>
    <mergeCell ref="I68:J69"/>
    <mergeCell ref="Q68:R69"/>
    <mergeCell ref="M69:N69"/>
    <mergeCell ref="L5:O5"/>
    <mergeCell ref="K12:K13"/>
    <mergeCell ref="P12:P13"/>
    <mergeCell ref="L53:O53"/>
    <mergeCell ref="L54:O54"/>
    <mergeCell ref="L55:O55"/>
    <mergeCell ref="L64:O64"/>
    <mergeCell ref="L65:O65"/>
    <mergeCell ref="L66:O66"/>
  </mergeCells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A92"/>
  <sheetViews>
    <sheetView view="pageBreakPreview" zoomScale="40" zoomScaleNormal="60" zoomScaleSheetLayoutView="40" zoomScalePageLayoutView="0" workbookViewId="0" topLeftCell="A1">
      <selection activeCell="AH11" sqref="AH11"/>
    </sheetView>
  </sheetViews>
  <sheetFormatPr defaultColWidth="9.00390625" defaultRowHeight="15"/>
  <cols>
    <col min="1" max="1" width="7.421875" style="155" bestFit="1" customWidth="1"/>
    <col min="2" max="2" width="7.421875" style="155" customWidth="1"/>
    <col min="3" max="3" width="32.00390625" style="155" customWidth="1"/>
    <col min="4" max="4" width="4.140625" style="163" customWidth="1"/>
    <col min="5" max="5" width="14.421875" style="155" bestFit="1" customWidth="1"/>
    <col min="6" max="6" width="4.140625" style="174" customWidth="1"/>
    <col min="7" max="7" width="14.421875" style="155" customWidth="1"/>
    <col min="8" max="8" width="4.140625" style="164" customWidth="1"/>
    <col min="9" max="18" width="6.7109375" style="155" customWidth="1"/>
    <col min="19" max="19" width="32.00390625" style="155" customWidth="1"/>
    <col min="20" max="20" width="4.140625" style="163" customWidth="1"/>
    <col min="21" max="21" width="14.421875" style="155" bestFit="1" customWidth="1"/>
    <col min="22" max="22" width="4.140625" style="174" customWidth="1"/>
    <col min="23" max="23" width="14.421875" style="155" bestFit="1" customWidth="1"/>
    <col min="24" max="24" width="4.140625" style="164" customWidth="1"/>
    <col min="25" max="26" width="7.421875" style="155" bestFit="1" customWidth="1"/>
    <col min="27" max="254" width="9.00390625" style="155" customWidth="1"/>
    <col min="255" max="255" width="2.7109375" style="155" customWidth="1"/>
    <col min="256" max="16384" width="9.00390625" style="155" customWidth="1"/>
  </cols>
  <sheetData>
    <row r="1" spans="2:24" s="51" customFormat="1" ht="36" customHeight="1">
      <c r="B1" s="51" t="s">
        <v>326</v>
      </c>
      <c r="C1" s="54"/>
      <c r="D1" s="71"/>
      <c r="E1" s="99"/>
      <c r="F1" s="100"/>
      <c r="G1" s="69"/>
      <c r="H1" s="140"/>
      <c r="K1" s="54"/>
      <c r="L1" s="99"/>
      <c r="M1" s="155"/>
      <c r="N1" s="99"/>
      <c r="R1" s="100"/>
      <c r="S1" s="54"/>
      <c r="T1" s="71"/>
      <c r="U1" s="70"/>
      <c r="V1" s="175"/>
      <c r="W1" s="99"/>
      <c r="X1" s="54"/>
    </row>
    <row r="2" spans="3:24" s="51" customFormat="1" ht="21" customHeight="1">
      <c r="C2" s="54"/>
      <c r="D2" s="71"/>
      <c r="E2" s="99"/>
      <c r="F2" s="100"/>
      <c r="G2" s="69"/>
      <c r="H2" s="140"/>
      <c r="K2" s="54"/>
      <c r="L2" s="602" t="s">
        <v>235</v>
      </c>
      <c r="M2" s="602"/>
      <c r="N2" s="602"/>
      <c r="O2" s="602"/>
      <c r="R2" s="100"/>
      <c r="S2" s="54"/>
      <c r="T2" s="71"/>
      <c r="U2" s="70"/>
      <c r="V2" s="175"/>
      <c r="W2" s="99"/>
      <c r="X2" s="54"/>
    </row>
    <row r="3" spans="1:24" s="51" customFormat="1" ht="21" customHeight="1">
      <c r="A3" s="55"/>
      <c r="C3" s="51" t="s">
        <v>179</v>
      </c>
      <c r="D3" s="71"/>
      <c r="E3" s="71"/>
      <c r="F3" s="100"/>
      <c r="G3" s="99"/>
      <c r="H3" s="54"/>
      <c r="K3" s="54"/>
      <c r="L3" s="602" t="s">
        <v>489</v>
      </c>
      <c r="M3" s="602"/>
      <c r="N3" s="602"/>
      <c r="O3" s="602"/>
      <c r="R3" s="100"/>
      <c r="S3" s="51" t="s">
        <v>170</v>
      </c>
      <c r="T3" s="71"/>
      <c r="U3" s="71"/>
      <c r="V3" s="100"/>
      <c r="W3" s="99"/>
      <c r="X3" s="54"/>
    </row>
    <row r="4" spans="1:26" s="51" customFormat="1" ht="21" customHeight="1">
      <c r="A4" s="602">
        <v>26</v>
      </c>
      <c r="B4" s="604">
        <v>1</v>
      </c>
      <c r="C4" s="607" t="str">
        <f>_xlfn.IFERROR(VLOOKUP(A4,'出場一覧'!$A:$O,10),"")</f>
        <v>新田</v>
      </c>
      <c r="D4" s="609" t="s">
        <v>328</v>
      </c>
      <c r="E4" s="611" t="str">
        <f>_xlfn.IFERROR(VLOOKUP(A4,'出場一覧'!$A:$O,11),"")</f>
        <v>四　国</v>
      </c>
      <c r="F4" s="613" t="s">
        <v>2</v>
      </c>
      <c r="G4" s="615" t="str">
        <f>_xlfn.IFERROR(VLOOKUP(A4,'出場一覧'!$A:$O,12),"")</f>
        <v>愛　媛</v>
      </c>
      <c r="H4" s="605" t="s">
        <v>82</v>
      </c>
      <c r="K4" s="54"/>
      <c r="L4" s="602">
        <v>30</v>
      </c>
      <c r="M4" s="602"/>
      <c r="N4" s="602"/>
      <c r="O4" s="602"/>
      <c r="Q4" s="63"/>
      <c r="R4" s="72"/>
      <c r="S4" s="607" t="str">
        <f>_xlfn.IFERROR(VLOOKUP(Z4,'出場一覧'!$A:$O,10),"")</f>
        <v>駿台甲府</v>
      </c>
      <c r="T4" s="609" t="s">
        <v>328</v>
      </c>
      <c r="U4" s="611" t="str">
        <f>_xlfn.IFERROR(VLOOKUP(Z4,'出場一覧'!$A:$O,11),"")</f>
        <v>北関東</v>
      </c>
      <c r="V4" s="613" t="s">
        <v>2</v>
      </c>
      <c r="W4" s="615" t="str">
        <f>_xlfn.IFERROR(VLOOKUP(Z4,'出場一覧'!$A:$O,12),"")</f>
        <v>山　梨</v>
      </c>
      <c r="X4" s="605" t="s">
        <v>82</v>
      </c>
      <c r="Y4" s="604">
        <v>11</v>
      </c>
      <c r="Z4" s="604">
        <v>6</v>
      </c>
    </row>
    <row r="5" spans="1:26" s="51" customFormat="1" ht="21" customHeight="1">
      <c r="A5" s="602"/>
      <c r="B5" s="604"/>
      <c r="C5" s="608"/>
      <c r="D5" s="610"/>
      <c r="E5" s="612"/>
      <c r="F5" s="614"/>
      <c r="G5" s="616"/>
      <c r="H5" s="606"/>
      <c r="I5" s="73"/>
      <c r="J5" s="105"/>
      <c r="K5" s="106"/>
      <c r="L5" s="100"/>
      <c r="M5" s="66"/>
      <c r="N5" s="271"/>
      <c r="O5" s="100"/>
      <c r="P5" s="100"/>
      <c r="Q5" s="108"/>
      <c r="R5" s="100"/>
      <c r="S5" s="608"/>
      <c r="T5" s="610"/>
      <c r="U5" s="612"/>
      <c r="V5" s="614"/>
      <c r="W5" s="616"/>
      <c r="X5" s="606"/>
      <c r="Y5" s="604"/>
      <c r="Z5" s="604"/>
    </row>
    <row r="6" spans="1:24" s="51" customFormat="1" ht="9" customHeight="1">
      <c r="A6" s="55"/>
      <c r="C6" s="54"/>
      <c r="D6" s="71"/>
      <c r="E6" s="99"/>
      <c r="F6" s="100"/>
      <c r="G6" s="69"/>
      <c r="H6" s="140"/>
      <c r="I6" s="100"/>
      <c r="J6" s="100"/>
      <c r="K6" s="106"/>
      <c r="L6" s="100"/>
      <c r="M6" s="66"/>
      <c r="N6" s="271"/>
      <c r="O6" s="100"/>
      <c r="P6" s="100"/>
      <c r="Q6" s="633" t="s">
        <v>278</v>
      </c>
      <c r="R6" s="66"/>
      <c r="S6" s="54"/>
      <c r="T6" s="71"/>
      <c r="U6" s="70"/>
      <c r="V6" s="175"/>
      <c r="W6" s="99"/>
      <c r="X6" s="140"/>
    </row>
    <row r="7" spans="1:24" s="51" customFormat="1" ht="21" customHeight="1" thickBot="1">
      <c r="A7" s="55"/>
      <c r="C7" s="51" t="s">
        <v>150</v>
      </c>
      <c r="D7" s="71"/>
      <c r="E7" s="71"/>
      <c r="F7" s="100"/>
      <c r="G7" s="99"/>
      <c r="H7" s="54"/>
      <c r="I7" s="100"/>
      <c r="J7" s="623" t="s">
        <v>279</v>
      </c>
      <c r="K7" s="267"/>
      <c r="L7" s="100"/>
      <c r="M7" s="66"/>
      <c r="N7" s="271"/>
      <c r="O7" s="66"/>
      <c r="P7" s="266"/>
      <c r="Q7" s="633"/>
      <c r="R7" s="66"/>
      <c r="S7" s="74" t="s">
        <v>167</v>
      </c>
      <c r="T7" s="71"/>
      <c r="U7" s="75"/>
      <c r="V7" s="100"/>
      <c r="W7" s="69"/>
      <c r="X7" s="54"/>
    </row>
    <row r="8" spans="1:26" s="51" customFormat="1" ht="21" customHeight="1" thickBot="1" thickTop="1">
      <c r="A8" s="602">
        <v>7</v>
      </c>
      <c r="B8" s="604">
        <v>2</v>
      </c>
      <c r="C8" s="607" t="str">
        <f>_xlfn.IFERROR(VLOOKUP(A8,'出場一覧'!$A:$O,10),"")</f>
        <v>成城学園</v>
      </c>
      <c r="D8" s="609" t="s">
        <v>328</v>
      </c>
      <c r="E8" s="611" t="str">
        <f>_xlfn.IFERROR(VLOOKUP(A8,'出場一覧'!$A:$O,11),"")</f>
        <v>東　京</v>
      </c>
      <c r="F8" s="613" t="s">
        <v>2</v>
      </c>
      <c r="G8" s="615" t="str">
        <f>_xlfn.IFERROR(VLOOKUP(A8,'出場一覧'!$A:$O,12),"")</f>
        <v>東　京</v>
      </c>
      <c r="H8" s="605" t="s">
        <v>82</v>
      </c>
      <c r="I8" s="266"/>
      <c r="J8" s="602"/>
      <c r="K8" s="336">
        <v>21</v>
      </c>
      <c r="L8" s="271"/>
      <c r="M8" s="66"/>
      <c r="N8" s="271"/>
      <c r="O8" s="273"/>
      <c r="P8" s="339">
        <v>20</v>
      </c>
      <c r="Q8" s="625"/>
      <c r="R8" s="266"/>
      <c r="S8" s="607" t="str">
        <f>_xlfn.IFERROR(VLOOKUP(Z8,'出場一覧'!$A:$O,10),"")</f>
        <v>東山</v>
      </c>
      <c r="T8" s="609" t="s">
        <v>328</v>
      </c>
      <c r="U8" s="611" t="str">
        <f>_xlfn.IFERROR(VLOOKUP(Z8,'出場一覧'!$A:$O,11),"")</f>
        <v>近　畿</v>
      </c>
      <c r="V8" s="613" t="s">
        <v>2</v>
      </c>
      <c r="W8" s="615" t="str">
        <f>_xlfn.IFERROR(VLOOKUP(Z8,'出場一覧'!$A:$O,12),"")</f>
        <v>京　都</v>
      </c>
      <c r="X8" s="605" t="s">
        <v>82</v>
      </c>
      <c r="Y8" s="604">
        <v>12</v>
      </c>
      <c r="Z8" s="604">
        <v>20</v>
      </c>
    </row>
    <row r="9" spans="1:26" s="51" customFormat="1" ht="21" customHeight="1" thickTop="1">
      <c r="A9" s="602"/>
      <c r="B9" s="604"/>
      <c r="C9" s="608"/>
      <c r="D9" s="610"/>
      <c r="E9" s="612"/>
      <c r="F9" s="614"/>
      <c r="G9" s="616"/>
      <c r="H9" s="606"/>
      <c r="I9" s="602" t="s">
        <v>280</v>
      </c>
      <c r="J9" s="268"/>
      <c r="K9" s="271"/>
      <c r="L9" s="271"/>
      <c r="M9" s="66"/>
      <c r="N9" s="271"/>
      <c r="O9" s="273"/>
      <c r="P9" s="66"/>
      <c r="Q9" s="66"/>
      <c r="R9" s="602"/>
      <c r="S9" s="608"/>
      <c r="T9" s="610"/>
      <c r="U9" s="612"/>
      <c r="V9" s="614"/>
      <c r="W9" s="616"/>
      <c r="X9" s="606"/>
      <c r="Y9" s="604"/>
      <c r="Z9" s="604"/>
    </row>
    <row r="10" spans="1:25" s="51" customFormat="1" ht="9" customHeight="1" thickBot="1">
      <c r="A10" s="55"/>
      <c r="B10" s="100"/>
      <c r="C10" s="101"/>
      <c r="D10" s="156"/>
      <c r="E10" s="101"/>
      <c r="F10" s="66"/>
      <c r="G10" s="102"/>
      <c r="H10" s="157"/>
      <c r="I10" s="602"/>
      <c r="J10" s="269"/>
      <c r="K10" s="271"/>
      <c r="L10" s="271"/>
      <c r="M10" s="66"/>
      <c r="N10" s="271"/>
      <c r="O10" s="273"/>
      <c r="P10" s="66"/>
      <c r="Q10" s="66"/>
      <c r="R10" s="602"/>
      <c r="S10" s="76"/>
      <c r="T10" s="156"/>
      <c r="U10" s="101"/>
      <c r="V10" s="66"/>
      <c r="W10" s="102"/>
      <c r="X10" s="157"/>
      <c r="Y10" s="100"/>
    </row>
    <row r="11" spans="1:25" s="51" customFormat="1" ht="21" customHeight="1" thickTop="1">
      <c r="A11" s="55"/>
      <c r="B11" s="100"/>
      <c r="C11" s="51" t="s">
        <v>154</v>
      </c>
      <c r="D11" s="71"/>
      <c r="E11" s="71"/>
      <c r="F11" s="100"/>
      <c r="G11" s="71"/>
      <c r="H11" s="54"/>
      <c r="I11" s="623"/>
      <c r="J11" s="335">
        <v>20</v>
      </c>
      <c r="K11" s="66"/>
      <c r="L11" s="271"/>
      <c r="M11" s="66"/>
      <c r="N11" s="271"/>
      <c r="O11" s="273"/>
      <c r="P11" s="66"/>
      <c r="Q11" s="66"/>
      <c r="R11" s="602"/>
      <c r="S11" s="74" t="s">
        <v>162</v>
      </c>
      <c r="T11" s="71"/>
      <c r="U11" s="75"/>
      <c r="V11" s="100"/>
      <c r="W11" s="69"/>
      <c r="X11" s="54"/>
      <c r="Y11" s="100"/>
    </row>
    <row r="12" spans="1:26" s="51" customFormat="1" ht="21" customHeight="1" thickBot="1">
      <c r="A12" s="602">
        <v>9</v>
      </c>
      <c r="B12" s="604">
        <v>3</v>
      </c>
      <c r="C12" s="607" t="str">
        <f>_xlfn.IFERROR(VLOOKUP(A12,'出場一覧'!$A:$O,10),"")</f>
        <v>京華</v>
      </c>
      <c r="D12" s="609" t="s">
        <v>328</v>
      </c>
      <c r="E12" s="611" t="str">
        <f>_xlfn.IFERROR(VLOOKUP(A12,'出場一覧'!$A:$O,11),"")</f>
        <v>東　京</v>
      </c>
      <c r="F12" s="613" t="s">
        <v>2</v>
      </c>
      <c r="G12" s="615" t="str">
        <f>_xlfn.IFERROR(VLOOKUP(A12,'出場一覧'!$A:$O,12),"")</f>
        <v>東　京</v>
      </c>
      <c r="H12" s="605" t="s">
        <v>82</v>
      </c>
      <c r="I12" s="623"/>
      <c r="J12" s="100"/>
      <c r="K12" s="602" t="s">
        <v>281</v>
      </c>
      <c r="L12" s="337"/>
      <c r="M12" s="100"/>
      <c r="N12" s="271"/>
      <c r="O12" s="274"/>
      <c r="P12" s="602" t="s">
        <v>282</v>
      </c>
      <c r="Q12" s="66"/>
      <c r="R12" s="625"/>
      <c r="S12" s="607" t="str">
        <f>_xlfn.IFERROR(VLOOKUP(Z12,'出場一覧'!$A:$O,10),"")</f>
        <v>東北学院</v>
      </c>
      <c r="T12" s="609" t="s">
        <v>328</v>
      </c>
      <c r="U12" s="611" t="str">
        <f>_xlfn.IFERROR(VLOOKUP(Z12,'出場一覧'!$A:$O,11),"")</f>
        <v>東　北</v>
      </c>
      <c r="V12" s="613" t="s">
        <v>2</v>
      </c>
      <c r="W12" s="615" t="str">
        <f>_xlfn.IFERROR(VLOOKUP(Z12,'出場一覧'!$A:$O,12),"")</f>
        <v>宮　城</v>
      </c>
      <c r="X12" s="605" t="s">
        <v>82</v>
      </c>
      <c r="Y12" s="604">
        <v>13</v>
      </c>
      <c r="Z12" s="604">
        <v>3</v>
      </c>
    </row>
    <row r="13" spans="1:26" s="51" customFormat="1" ht="21" customHeight="1" thickTop="1">
      <c r="A13" s="602"/>
      <c r="B13" s="604"/>
      <c r="C13" s="608"/>
      <c r="D13" s="610"/>
      <c r="E13" s="612"/>
      <c r="F13" s="614"/>
      <c r="G13" s="616"/>
      <c r="H13" s="606"/>
      <c r="I13" s="105"/>
      <c r="J13" s="77"/>
      <c r="K13" s="623"/>
      <c r="L13" s="373">
        <v>21</v>
      </c>
      <c r="M13" s="271"/>
      <c r="N13" s="377"/>
      <c r="O13" s="380">
        <v>21</v>
      </c>
      <c r="P13" s="633"/>
      <c r="Q13" s="273"/>
      <c r="R13" s="602" t="s">
        <v>283</v>
      </c>
      <c r="S13" s="608"/>
      <c r="T13" s="610"/>
      <c r="U13" s="612"/>
      <c r="V13" s="614"/>
      <c r="W13" s="616"/>
      <c r="X13" s="606"/>
      <c r="Y13" s="604"/>
      <c r="Z13" s="604"/>
    </row>
    <row r="14" spans="1:25" s="51" customFormat="1" ht="9" customHeight="1" thickBot="1">
      <c r="A14" s="55"/>
      <c r="B14" s="100"/>
      <c r="C14" s="101"/>
      <c r="D14" s="156"/>
      <c r="E14" s="101"/>
      <c r="F14" s="66"/>
      <c r="G14" s="102"/>
      <c r="H14" s="157"/>
      <c r="I14" s="66"/>
      <c r="J14" s="79"/>
      <c r="K14" s="107"/>
      <c r="L14" s="79"/>
      <c r="M14" s="377"/>
      <c r="N14" s="377"/>
      <c r="O14" s="78"/>
      <c r="P14" s="106"/>
      <c r="Q14" s="340"/>
      <c r="R14" s="602"/>
      <c r="S14" s="76"/>
      <c r="T14" s="156"/>
      <c r="U14" s="101"/>
      <c r="V14" s="66"/>
      <c r="W14" s="102"/>
      <c r="X14" s="157"/>
      <c r="Y14" s="100"/>
    </row>
    <row r="15" spans="1:25" s="51" customFormat="1" ht="21" customHeight="1" thickTop="1">
      <c r="A15" s="55"/>
      <c r="B15" s="100"/>
      <c r="C15" s="51" t="s">
        <v>158</v>
      </c>
      <c r="D15" s="71"/>
      <c r="E15" s="71"/>
      <c r="F15" s="100"/>
      <c r="G15" s="71"/>
      <c r="H15" s="54"/>
      <c r="I15" s="66"/>
      <c r="J15" s="79"/>
      <c r="K15" s="107"/>
      <c r="L15" s="79"/>
      <c r="M15" s="377"/>
      <c r="N15" s="377"/>
      <c r="O15" s="78"/>
      <c r="P15" s="106"/>
      <c r="Q15" s="335">
        <v>21</v>
      </c>
      <c r="R15" s="633"/>
      <c r="S15" s="74" t="s">
        <v>166</v>
      </c>
      <c r="T15" s="71"/>
      <c r="U15" s="75"/>
      <c r="V15" s="100"/>
      <c r="W15" s="69"/>
      <c r="X15" s="54"/>
      <c r="Y15" s="100"/>
    </row>
    <row r="16" spans="1:26" s="51" customFormat="1" ht="21" customHeight="1" thickBot="1">
      <c r="A16" s="602">
        <v>15</v>
      </c>
      <c r="B16" s="604">
        <v>4</v>
      </c>
      <c r="C16" s="607" t="str">
        <f>_xlfn.IFERROR(VLOOKUP(A16,'出場一覧'!$A:$O,10),"")</f>
        <v>敦賀気比</v>
      </c>
      <c r="D16" s="609" t="s">
        <v>328</v>
      </c>
      <c r="E16" s="611" t="str">
        <f>_xlfn.IFERROR(VLOOKUP(A16,'出場一覧'!$A:$O,11),"")</f>
        <v>北信越</v>
      </c>
      <c r="F16" s="613" t="s">
        <v>2</v>
      </c>
      <c r="G16" s="615" t="str">
        <f>_xlfn.IFERROR(VLOOKUP(A16,'出場一覧'!$A:$O,12),"")</f>
        <v>福　井</v>
      </c>
      <c r="H16" s="605" t="s">
        <v>82</v>
      </c>
      <c r="I16" s="266"/>
      <c r="J16" s="270"/>
      <c r="K16" s="107"/>
      <c r="L16" s="79"/>
      <c r="M16" s="377"/>
      <c r="N16" s="377"/>
      <c r="O16" s="78"/>
      <c r="P16" s="106"/>
      <c r="Q16" s="106"/>
      <c r="R16" s="638"/>
      <c r="S16" s="607" t="str">
        <f>_xlfn.IFERROR(VLOOKUP(Z16,'出場一覧'!$A:$O,10),"")</f>
        <v>東陵</v>
      </c>
      <c r="T16" s="609" t="s">
        <v>328</v>
      </c>
      <c r="U16" s="611" t="str">
        <f>_xlfn.IFERROR(VLOOKUP(Z16,'出場一覧'!$A:$O,11),"")</f>
        <v>東　北</v>
      </c>
      <c r="V16" s="613" t="s">
        <v>2</v>
      </c>
      <c r="W16" s="615" t="str">
        <f>_xlfn.IFERROR(VLOOKUP(Z16,'出場一覧'!$A:$O,12),"")</f>
        <v>宮　城</v>
      </c>
      <c r="X16" s="605" t="s">
        <v>82</v>
      </c>
      <c r="Y16" s="604">
        <v>14</v>
      </c>
      <c r="Z16" s="604">
        <v>4</v>
      </c>
    </row>
    <row r="17" spans="1:26" s="51" customFormat="1" ht="21" customHeight="1" thickTop="1">
      <c r="A17" s="602"/>
      <c r="B17" s="604"/>
      <c r="C17" s="608"/>
      <c r="D17" s="610"/>
      <c r="E17" s="612"/>
      <c r="F17" s="614"/>
      <c r="G17" s="616"/>
      <c r="H17" s="606"/>
      <c r="I17" s="602"/>
      <c r="J17" s="602" t="s">
        <v>284</v>
      </c>
      <c r="K17" s="268"/>
      <c r="L17" s="66"/>
      <c r="M17" s="377"/>
      <c r="N17" s="271"/>
      <c r="O17" s="106"/>
      <c r="P17" s="106"/>
      <c r="Q17" s="633" t="s">
        <v>285</v>
      </c>
      <c r="R17" s="626"/>
      <c r="S17" s="608"/>
      <c r="T17" s="610"/>
      <c r="U17" s="612"/>
      <c r="V17" s="614"/>
      <c r="W17" s="616"/>
      <c r="X17" s="606"/>
      <c r="Y17" s="604"/>
      <c r="Z17" s="604"/>
    </row>
    <row r="18" spans="1:25" s="51" customFormat="1" ht="9" customHeight="1" thickBot="1">
      <c r="A18" s="55"/>
      <c r="B18" s="100"/>
      <c r="C18" s="101"/>
      <c r="D18" s="156"/>
      <c r="E18" s="101"/>
      <c r="F18" s="66"/>
      <c r="G18" s="102"/>
      <c r="H18" s="157"/>
      <c r="I18" s="602"/>
      <c r="J18" s="602"/>
      <c r="K18" s="269"/>
      <c r="L18" s="66"/>
      <c r="M18" s="271"/>
      <c r="N18" s="271"/>
      <c r="O18" s="106"/>
      <c r="P18" s="267"/>
      <c r="Q18" s="633"/>
      <c r="R18" s="602"/>
      <c r="S18" s="76"/>
      <c r="T18" s="156"/>
      <c r="U18" s="101"/>
      <c r="V18" s="66"/>
      <c r="W18" s="102"/>
      <c r="X18" s="157"/>
      <c r="Y18" s="100"/>
    </row>
    <row r="19" spans="1:25" s="51" customFormat="1" ht="21" customHeight="1" thickTop="1">
      <c r="A19" s="55"/>
      <c r="B19" s="100"/>
      <c r="C19" s="51" t="s">
        <v>175</v>
      </c>
      <c r="D19" s="71"/>
      <c r="F19" s="100"/>
      <c r="G19" s="99"/>
      <c r="H19" s="54"/>
      <c r="I19" s="602"/>
      <c r="J19" s="623"/>
      <c r="K19" s="335">
        <v>21</v>
      </c>
      <c r="L19" s="66"/>
      <c r="M19" s="271"/>
      <c r="N19" s="271"/>
      <c r="O19" s="106"/>
      <c r="P19" s="339">
        <v>20</v>
      </c>
      <c r="Q19" s="602"/>
      <c r="R19" s="602"/>
      <c r="S19" s="74" t="s">
        <v>171</v>
      </c>
      <c r="T19" s="71"/>
      <c r="U19" s="75"/>
      <c r="V19" s="100"/>
      <c r="W19" s="69"/>
      <c r="X19" s="54"/>
      <c r="Y19" s="100"/>
    </row>
    <row r="20" spans="1:26" s="158" customFormat="1" ht="21" customHeight="1" thickBot="1">
      <c r="A20" s="602">
        <v>14</v>
      </c>
      <c r="B20" s="604">
        <v>5</v>
      </c>
      <c r="C20" s="607" t="str">
        <f>_xlfn.IFERROR(VLOOKUP(A20,'出場一覧'!$A:$O,10),"")</f>
        <v>日大三島</v>
      </c>
      <c r="D20" s="609" t="s">
        <v>328</v>
      </c>
      <c r="E20" s="611" t="str">
        <f>_xlfn.IFERROR(VLOOKUP(A20,'出場一覧'!$A:$O,11),"")</f>
        <v>東　海</v>
      </c>
      <c r="F20" s="613" t="s">
        <v>2</v>
      </c>
      <c r="G20" s="615" t="str">
        <f>_xlfn.IFERROR(VLOOKUP(A20,'出場一覧'!$A:$O,12),"")</f>
        <v>静　岡</v>
      </c>
      <c r="H20" s="605" t="s">
        <v>82</v>
      </c>
      <c r="I20" s="632"/>
      <c r="J20" s="104"/>
      <c r="K20" s="106"/>
      <c r="L20" s="66"/>
      <c r="M20" s="271"/>
      <c r="N20" s="271"/>
      <c r="O20" s="106"/>
      <c r="P20" s="273"/>
      <c r="Q20" s="266"/>
      <c r="R20" s="625"/>
      <c r="S20" s="607" t="str">
        <f>_xlfn.IFERROR(VLOOKUP(Z20,'出場一覧'!$A:$O,10),"")</f>
        <v>関西</v>
      </c>
      <c r="T20" s="609" t="s">
        <v>328</v>
      </c>
      <c r="U20" s="611" t="str">
        <f>_xlfn.IFERROR(VLOOKUP(Z20,'出場一覧'!$A:$O,11),"")</f>
        <v>中　国</v>
      </c>
      <c r="V20" s="613" t="s">
        <v>2</v>
      </c>
      <c r="W20" s="615" t="str">
        <f>_xlfn.IFERROR(VLOOKUP(Z20,'出場一覧'!$A:$O,12),"")</f>
        <v>岡　山</v>
      </c>
      <c r="X20" s="605" t="s">
        <v>82</v>
      </c>
      <c r="Y20" s="604">
        <v>15</v>
      </c>
      <c r="Z20" s="604">
        <v>25</v>
      </c>
    </row>
    <row r="21" spans="1:26" s="158" customFormat="1" ht="21" customHeight="1" thickTop="1">
      <c r="A21" s="602"/>
      <c r="B21" s="604"/>
      <c r="C21" s="608"/>
      <c r="D21" s="610"/>
      <c r="E21" s="612"/>
      <c r="F21" s="614"/>
      <c r="G21" s="616"/>
      <c r="H21" s="606"/>
      <c r="I21" s="100"/>
      <c r="J21" s="100"/>
      <c r="K21" s="66"/>
      <c r="L21" s="598">
        <v>21</v>
      </c>
      <c r="M21" s="271"/>
      <c r="N21" s="268"/>
      <c r="O21" s="600">
        <v>21</v>
      </c>
      <c r="P21" s="66"/>
      <c r="Q21" s="66"/>
      <c r="R21" s="100"/>
      <c r="S21" s="608"/>
      <c r="T21" s="610"/>
      <c r="U21" s="612"/>
      <c r="V21" s="614"/>
      <c r="W21" s="616"/>
      <c r="X21" s="606"/>
      <c r="Y21" s="604"/>
      <c r="Z21" s="604"/>
    </row>
    <row r="22" spans="1:26" s="158" customFormat="1" ht="9" customHeight="1" thickBot="1">
      <c r="A22" s="55"/>
      <c r="B22" s="51"/>
      <c r="D22" s="159"/>
      <c r="E22" s="159"/>
      <c r="F22" s="173"/>
      <c r="G22" s="160"/>
      <c r="H22" s="161"/>
      <c r="I22" s="100"/>
      <c r="J22" s="100"/>
      <c r="K22" s="66"/>
      <c r="L22" s="598"/>
      <c r="M22" s="352"/>
      <c r="N22" s="268"/>
      <c r="O22" s="600"/>
      <c r="P22" s="66"/>
      <c r="Q22" s="66"/>
      <c r="R22" s="100"/>
      <c r="T22" s="159"/>
      <c r="U22" s="159"/>
      <c r="V22" s="173"/>
      <c r="X22" s="161"/>
      <c r="Y22" s="100"/>
      <c r="Z22" s="51"/>
    </row>
    <row r="23" spans="1:26" s="158" customFormat="1" ht="21" customHeight="1" thickTop="1">
      <c r="A23" s="55"/>
      <c r="B23" s="100"/>
      <c r="C23" s="51" t="s">
        <v>156</v>
      </c>
      <c r="D23" s="71"/>
      <c r="E23" s="51"/>
      <c r="F23" s="100"/>
      <c r="G23" s="99"/>
      <c r="H23" s="54"/>
      <c r="I23" s="100"/>
      <c r="J23" s="100"/>
      <c r="K23" s="66"/>
      <c r="L23" s="599"/>
      <c r="M23" s="108"/>
      <c r="N23" s="275"/>
      <c r="O23" s="601"/>
      <c r="P23" s="66"/>
      <c r="Q23" s="66"/>
      <c r="R23" s="100"/>
      <c r="S23" s="51" t="s">
        <v>155</v>
      </c>
      <c r="T23" s="71"/>
      <c r="U23" s="71"/>
      <c r="V23" s="100"/>
      <c r="W23" s="99"/>
      <c r="X23" s="54"/>
      <c r="Y23" s="100"/>
      <c r="Z23" s="51"/>
    </row>
    <row r="24" spans="1:26" s="158" customFormat="1" ht="21" customHeight="1">
      <c r="A24" s="602">
        <v>17</v>
      </c>
      <c r="B24" s="604">
        <v>6</v>
      </c>
      <c r="C24" s="607" t="str">
        <f>_xlfn.IFERROR(VLOOKUP(A24,'出場一覧'!$A:$O,10),"")</f>
        <v>松商学園</v>
      </c>
      <c r="D24" s="609" t="s">
        <v>328</v>
      </c>
      <c r="E24" s="611" t="str">
        <f>_xlfn.IFERROR(VLOOKUP(A24,'出場一覧'!$A:$O,11),"")</f>
        <v>北信越</v>
      </c>
      <c r="F24" s="613" t="s">
        <v>2</v>
      </c>
      <c r="G24" s="615" t="str">
        <f>_xlfn.IFERROR(VLOOKUP(A24,'出場一覧'!$A:$O,12),"")</f>
        <v>長　野</v>
      </c>
      <c r="H24" s="605" t="s">
        <v>82</v>
      </c>
      <c r="I24" s="80"/>
      <c r="J24" s="104"/>
      <c r="K24" s="66"/>
      <c r="L24" s="103"/>
      <c r="M24" s="66"/>
      <c r="N24" s="273"/>
      <c r="O24" s="66"/>
      <c r="P24" s="66"/>
      <c r="Q24" s="66"/>
      <c r="R24" s="100"/>
      <c r="S24" s="607" t="str">
        <f>_xlfn.IFERROR(VLOOKUP(Z24,'出場一覧'!$A:$O,10),"")</f>
        <v>北海</v>
      </c>
      <c r="T24" s="609" t="s">
        <v>328</v>
      </c>
      <c r="U24" s="611" t="str">
        <f>_xlfn.IFERROR(VLOOKUP(Z24,'出場一覧'!$A:$O,11),"")</f>
        <v>北海道</v>
      </c>
      <c r="V24" s="613" t="s">
        <v>2</v>
      </c>
      <c r="W24" s="615" t="str">
        <f>_xlfn.IFERROR(VLOOKUP(Z24,'出場一覧'!$A:$O,12),"")</f>
        <v>北海道</v>
      </c>
      <c r="X24" s="605" t="s">
        <v>82</v>
      </c>
      <c r="Y24" s="604">
        <v>17</v>
      </c>
      <c r="Z24" s="604">
        <v>1</v>
      </c>
    </row>
    <row r="25" spans="1:26" s="158" customFormat="1" ht="21" customHeight="1">
      <c r="A25" s="602"/>
      <c r="B25" s="604"/>
      <c r="C25" s="608"/>
      <c r="D25" s="610"/>
      <c r="E25" s="612"/>
      <c r="F25" s="614"/>
      <c r="G25" s="616"/>
      <c r="H25" s="606"/>
      <c r="I25" s="100"/>
      <c r="J25" s="100"/>
      <c r="K25" s="106"/>
      <c r="L25" s="103"/>
      <c r="M25" s="66"/>
      <c r="N25" s="273"/>
      <c r="O25" s="66"/>
      <c r="P25" s="66"/>
      <c r="Q25" s="108"/>
      <c r="R25" s="81"/>
      <c r="S25" s="608"/>
      <c r="T25" s="610"/>
      <c r="U25" s="612"/>
      <c r="V25" s="614"/>
      <c r="W25" s="616"/>
      <c r="X25" s="606"/>
      <c r="Y25" s="604"/>
      <c r="Z25" s="604"/>
    </row>
    <row r="26" spans="1:26" s="158" customFormat="1" ht="9" customHeight="1">
      <c r="A26" s="55"/>
      <c r="B26" s="100"/>
      <c r="C26" s="101"/>
      <c r="D26" s="156"/>
      <c r="E26" s="101"/>
      <c r="F26" s="66"/>
      <c r="G26" s="102"/>
      <c r="H26" s="157"/>
      <c r="I26" s="100"/>
      <c r="J26" s="100"/>
      <c r="K26" s="106"/>
      <c r="L26" s="103"/>
      <c r="M26" s="66"/>
      <c r="N26" s="273"/>
      <c r="O26" s="66"/>
      <c r="P26" s="66"/>
      <c r="Q26" s="633" t="s">
        <v>286</v>
      </c>
      <c r="R26" s="100"/>
      <c r="T26" s="156"/>
      <c r="U26" s="159"/>
      <c r="V26" s="173"/>
      <c r="X26" s="157"/>
      <c r="Y26" s="100"/>
      <c r="Z26" s="51"/>
    </row>
    <row r="27" spans="1:26" s="158" customFormat="1" ht="21" customHeight="1" thickBot="1">
      <c r="A27" s="55"/>
      <c r="B27" s="51"/>
      <c r="C27" s="51" t="s">
        <v>178</v>
      </c>
      <c r="D27" s="71"/>
      <c r="E27" s="71"/>
      <c r="F27" s="100"/>
      <c r="G27" s="99"/>
      <c r="H27" s="54"/>
      <c r="I27" s="100"/>
      <c r="J27" s="623" t="s">
        <v>287</v>
      </c>
      <c r="K27" s="106"/>
      <c r="L27" s="103"/>
      <c r="M27" s="66"/>
      <c r="N27" s="273"/>
      <c r="O27" s="66"/>
      <c r="P27" s="266"/>
      <c r="Q27" s="633"/>
      <c r="R27" s="100"/>
      <c r="S27" s="74" t="s">
        <v>160</v>
      </c>
      <c r="T27" s="71"/>
      <c r="U27" s="75"/>
      <c r="V27" s="100"/>
      <c r="W27" s="69"/>
      <c r="X27" s="54"/>
      <c r="Y27" s="100"/>
      <c r="Z27" s="51"/>
    </row>
    <row r="28" spans="1:26" s="158" customFormat="1" ht="21" customHeight="1" thickBot="1" thickTop="1">
      <c r="A28" s="602">
        <v>23</v>
      </c>
      <c r="B28" s="604">
        <v>7</v>
      </c>
      <c r="C28" s="607" t="str">
        <f>_xlfn.IFERROR(VLOOKUP(A28,'出場一覧'!$A:$O,10),"")</f>
        <v>近畿大附属</v>
      </c>
      <c r="D28" s="609" t="s">
        <v>328</v>
      </c>
      <c r="E28" s="611" t="str">
        <f>_xlfn.IFERROR(VLOOKUP(A28,'出場一覧'!$A:$O,11),"")</f>
        <v>近　畿</v>
      </c>
      <c r="F28" s="613" t="s">
        <v>2</v>
      </c>
      <c r="G28" s="615" t="str">
        <f>_xlfn.IFERROR(VLOOKUP(A28,'出場一覧'!$A:$O,12),"")</f>
        <v>大　阪</v>
      </c>
      <c r="H28" s="605" t="s">
        <v>82</v>
      </c>
      <c r="I28" s="266"/>
      <c r="J28" s="602"/>
      <c r="K28" s="342">
        <v>21</v>
      </c>
      <c r="L28" s="103"/>
      <c r="M28" s="66"/>
      <c r="N28" s="273"/>
      <c r="O28" s="66"/>
      <c r="P28" s="338">
        <v>20</v>
      </c>
      <c r="Q28" s="266"/>
      <c r="R28" s="266"/>
      <c r="S28" s="607" t="str">
        <f>_xlfn.IFERROR(VLOOKUP(Z28,'出場一覧'!$A:$O,10),"")</f>
        <v>東京学館新潟</v>
      </c>
      <c r="T28" s="609" t="s">
        <v>328</v>
      </c>
      <c r="U28" s="611" t="str">
        <f>_xlfn.IFERROR(VLOOKUP(Z28,'出場一覧'!$A:$O,11),"")</f>
        <v>北信越</v>
      </c>
      <c r="V28" s="613" t="s">
        <v>2</v>
      </c>
      <c r="W28" s="615" t="str">
        <f>_xlfn.IFERROR(VLOOKUP(Z28,'出場一覧'!$A:$O,12),"")</f>
        <v>新　潟</v>
      </c>
      <c r="X28" s="605" t="s">
        <v>82</v>
      </c>
      <c r="Y28" s="604">
        <v>17</v>
      </c>
      <c r="Z28" s="604">
        <v>16</v>
      </c>
    </row>
    <row r="29" spans="1:26" s="158" customFormat="1" ht="21" customHeight="1" thickTop="1">
      <c r="A29" s="602"/>
      <c r="B29" s="604"/>
      <c r="C29" s="608"/>
      <c r="D29" s="610"/>
      <c r="E29" s="612"/>
      <c r="F29" s="614"/>
      <c r="G29" s="616"/>
      <c r="H29" s="606"/>
      <c r="I29" s="602" t="s">
        <v>288</v>
      </c>
      <c r="J29" s="271"/>
      <c r="K29" s="268"/>
      <c r="L29" s="103"/>
      <c r="M29" s="66"/>
      <c r="N29" s="273"/>
      <c r="O29" s="66"/>
      <c r="P29" s="106"/>
      <c r="Q29" s="66"/>
      <c r="R29" s="602"/>
      <c r="S29" s="608"/>
      <c r="T29" s="610"/>
      <c r="U29" s="612"/>
      <c r="V29" s="614"/>
      <c r="W29" s="616"/>
      <c r="X29" s="606"/>
      <c r="Y29" s="604"/>
      <c r="Z29" s="604"/>
    </row>
    <row r="30" spans="1:26" s="158" customFormat="1" ht="9" customHeight="1" thickBot="1">
      <c r="A30" s="55"/>
      <c r="B30" s="100"/>
      <c r="C30" s="101"/>
      <c r="D30" s="156"/>
      <c r="E30" s="101"/>
      <c r="F30" s="66"/>
      <c r="G30" s="102"/>
      <c r="H30" s="157"/>
      <c r="I30" s="602"/>
      <c r="J30" s="272"/>
      <c r="K30" s="268"/>
      <c r="L30" s="103"/>
      <c r="M30" s="66"/>
      <c r="N30" s="273"/>
      <c r="O30" s="66"/>
      <c r="P30" s="106"/>
      <c r="Q30" s="66"/>
      <c r="R30" s="602"/>
      <c r="S30" s="76"/>
      <c r="T30" s="156"/>
      <c r="U30" s="101"/>
      <c r="V30" s="66"/>
      <c r="W30" s="102"/>
      <c r="X30" s="157"/>
      <c r="Y30" s="100"/>
      <c r="Z30" s="51"/>
    </row>
    <row r="31" spans="1:27" s="158" customFormat="1" ht="21" customHeight="1" thickTop="1">
      <c r="A31" s="55"/>
      <c r="B31" s="100"/>
      <c r="C31" s="51" t="s">
        <v>151</v>
      </c>
      <c r="D31" s="71"/>
      <c r="E31" s="71"/>
      <c r="F31" s="100"/>
      <c r="G31" s="71"/>
      <c r="H31" s="54"/>
      <c r="I31" s="623"/>
      <c r="J31" s="335">
        <v>20</v>
      </c>
      <c r="K31" s="103"/>
      <c r="L31" s="103"/>
      <c r="M31" s="66"/>
      <c r="N31" s="273"/>
      <c r="O31" s="66"/>
      <c r="P31" s="106"/>
      <c r="Q31" s="66"/>
      <c r="R31" s="602"/>
      <c r="S31" s="74" t="s">
        <v>159</v>
      </c>
      <c r="T31" s="71"/>
      <c r="U31" s="75"/>
      <c r="V31" s="100"/>
      <c r="W31" s="69"/>
      <c r="X31" s="54"/>
      <c r="Y31" s="100"/>
      <c r="Z31" s="51"/>
      <c r="AA31" s="162"/>
    </row>
    <row r="32" spans="1:27" s="158" customFormat="1" ht="21" customHeight="1" thickBot="1">
      <c r="A32" s="602">
        <v>2</v>
      </c>
      <c r="B32" s="604">
        <v>8</v>
      </c>
      <c r="C32" s="607" t="str">
        <f>_xlfn.IFERROR(VLOOKUP(A32,'出場一覧'!$A:$O,10),"")</f>
        <v>岩手</v>
      </c>
      <c r="D32" s="609" t="s">
        <v>328</v>
      </c>
      <c r="E32" s="611" t="str">
        <f>_xlfn.IFERROR(VLOOKUP(A32,'出場一覧'!$A:$O,11),"")</f>
        <v>東　北</v>
      </c>
      <c r="F32" s="613" t="s">
        <v>2</v>
      </c>
      <c r="G32" s="615" t="str">
        <f>_xlfn.IFERROR(VLOOKUP(A32,'出場一覧'!$A:$O,12),"")</f>
        <v>岩　手</v>
      </c>
      <c r="H32" s="605" t="s">
        <v>82</v>
      </c>
      <c r="I32" s="623"/>
      <c r="J32" s="100"/>
      <c r="K32" s="103"/>
      <c r="L32" s="103"/>
      <c r="M32" s="66"/>
      <c r="N32" s="273"/>
      <c r="O32" s="66"/>
      <c r="P32" s="106"/>
      <c r="Q32" s="66"/>
      <c r="R32" s="625"/>
      <c r="S32" s="607" t="str">
        <f>_xlfn.IFERROR(VLOOKUP(Z32,'出場一覧'!$A:$O,10),"")</f>
        <v>日大三</v>
      </c>
      <c r="T32" s="609" t="s">
        <v>328</v>
      </c>
      <c r="U32" s="611" t="str">
        <f>_xlfn.IFERROR(VLOOKUP(Z32,'出場一覧'!$A:$O,11),"")</f>
        <v>東　京</v>
      </c>
      <c r="V32" s="613" t="s">
        <v>2</v>
      </c>
      <c r="W32" s="615" t="str">
        <f>_xlfn.IFERROR(VLOOKUP(Z32,'出場一覧'!$A:$O,12),"")</f>
        <v>東　京</v>
      </c>
      <c r="X32" s="605" t="s">
        <v>82</v>
      </c>
      <c r="Y32" s="604">
        <v>18</v>
      </c>
      <c r="Z32" s="604">
        <v>8</v>
      </c>
      <c r="AA32" s="162"/>
    </row>
    <row r="33" spans="1:27" s="158" customFormat="1" ht="21" customHeight="1" thickBot="1" thickTop="1">
      <c r="A33" s="602"/>
      <c r="B33" s="604"/>
      <c r="C33" s="608"/>
      <c r="D33" s="610"/>
      <c r="E33" s="612"/>
      <c r="F33" s="614"/>
      <c r="G33" s="616"/>
      <c r="H33" s="606"/>
      <c r="I33" s="105"/>
      <c r="J33" s="77"/>
      <c r="K33" s="636" t="s">
        <v>289</v>
      </c>
      <c r="L33" s="103"/>
      <c r="M33" s="66"/>
      <c r="N33" s="273"/>
      <c r="O33" s="269"/>
      <c r="P33" s="633" t="s">
        <v>290</v>
      </c>
      <c r="Q33" s="273"/>
      <c r="R33" s="602" t="s">
        <v>291</v>
      </c>
      <c r="S33" s="608"/>
      <c r="T33" s="610"/>
      <c r="U33" s="612"/>
      <c r="V33" s="614"/>
      <c r="W33" s="616"/>
      <c r="X33" s="606"/>
      <c r="Y33" s="604"/>
      <c r="Z33" s="604"/>
      <c r="AA33" s="162"/>
    </row>
    <row r="34" spans="1:27" s="158" customFormat="1" ht="9" customHeight="1" thickTop="1">
      <c r="A34" s="55"/>
      <c r="B34" s="100"/>
      <c r="C34" s="101"/>
      <c r="D34" s="156"/>
      <c r="E34" s="101"/>
      <c r="F34" s="66"/>
      <c r="G34" s="102"/>
      <c r="H34" s="157"/>
      <c r="I34" s="66"/>
      <c r="J34" s="77"/>
      <c r="K34" s="637"/>
      <c r="L34" s="596">
        <v>30</v>
      </c>
      <c r="M34" s="66"/>
      <c r="N34" s="66"/>
      <c r="O34" s="594">
        <v>30</v>
      </c>
      <c r="P34" s="602"/>
      <c r="Q34" s="273"/>
      <c r="R34" s="602"/>
      <c r="S34" s="76"/>
      <c r="T34" s="156"/>
      <c r="U34" s="101"/>
      <c r="V34" s="66"/>
      <c r="W34" s="102"/>
      <c r="X34" s="157"/>
      <c r="Y34" s="100"/>
      <c r="Z34" s="51"/>
      <c r="AA34" s="162"/>
    </row>
    <row r="35" spans="1:27" s="158" customFormat="1" ht="21" customHeight="1" thickBot="1">
      <c r="A35" s="55"/>
      <c r="B35" s="100"/>
      <c r="C35" s="51" t="s">
        <v>174</v>
      </c>
      <c r="D35" s="71"/>
      <c r="E35" s="71"/>
      <c r="F35" s="100"/>
      <c r="G35" s="71"/>
      <c r="H35" s="54"/>
      <c r="I35" s="66"/>
      <c r="J35" s="77"/>
      <c r="K35" s="637"/>
      <c r="L35" s="597"/>
      <c r="M35" s="66"/>
      <c r="N35" s="66"/>
      <c r="O35" s="595"/>
      <c r="P35" s="602"/>
      <c r="Q35" s="274"/>
      <c r="R35" s="602"/>
      <c r="S35" s="74" t="s">
        <v>163</v>
      </c>
      <c r="T35" s="71"/>
      <c r="U35" s="75"/>
      <c r="V35" s="100"/>
      <c r="W35" s="69"/>
      <c r="X35" s="54"/>
      <c r="Y35" s="100"/>
      <c r="Z35" s="51"/>
      <c r="AA35" s="162"/>
    </row>
    <row r="36" spans="1:27" s="158" customFormat="1" ht="21" customHeight="1" thickBot="1" thickTop="1">
      <c r="A36" s="602">
        <v>18</v>
      </c>
      <c r="B36" s="604">
        <v>9</v>
      </c>
      <c r="C36" s="607" t="str">
        <f>_xlfn.IFERROR(VLOOKUP(A36,'出場一覧'!$A:$O,10),"")</f>
        <v>金沢</v>
      </c>
      <c r="D36" s="609" t="s">
        <v>328</v>
      </c>
      <c r="E36" s="611" t="str">
        <f>_xlfn.IFERROR(VLOOKUP(A36,'出場一覧'!$A:$O,11),"")</f>
        <v>北信越</v>
      </c>
      <c r="F36" s="613" t="s">
        <v>2</v>
      </c>
      <c r="G36" s="615" t="str">
        <f>_xlfn.IFERROR(VLOOKUP(A36,'出場一覧'!$A:$O,12),"")</f>
        <v>石　川</v>
      </c>
      <c r="H36" s="605" t="s">
        <v>82</v>
      </c>
      <c r="I36" s="266"/>
      <c r="J36" s="270"/>
      <c r="K36" s="79"/>
      <c r="L36" s="271"/>
      <c r="M36" s="66"/>
      <c r="N36" s="66"/>
      <c r="O36" s="273"/>
      <c r="P36" s="66"/>
      <c r="Q36" s="341">
        <v>20</v>
      </c>
      <c r="R36" s="638"/>
      <c r="S36" s="607" t="str">
        <f>_xlfn.IFERROR(VLOOKUP(Z36,'出場一覧'!$A:$O,10),"")</f>
        <v>岡崎城西</v>
      </c>
      <c r="T36" s="609" t="s">
        <v>328</v>
      </c>
      <c r="U36" s="611" t="str">
        <f>_xlfn.IFERROR(VLOOKUP(Z36,'出場一覧'!$A:$O,11),"")</f>
        <v>東　海</v>
      </c>
      <c r="V36" s="613" t="s">
        <v>2</v>
      </c>
      <c r="W36" s="615" t="str">
        <f>_xlfn.IFERROR(VLOOKUP(Z36,'出場一覧'!$A:$O,12),"")</f>
        <v>愛　知</v>
      </c>
      <c r="X36" s="605" t="s">
        <v>82</v>
      </c>
      <c r="Y36" s="604">
        <v>19</v>
      </c>
      <c r="Z36" s="604">
        <v>13</v>
      </c>
      <c r="AA36" s="162"/>
    </row>
    <row r="37" spans="1:27" s="158" customFormat="1" ht="21" customHeight="1" thickTop="1">
      <c r="A37" s="602"/>
      <c r="B37" s="604"/>
      <c r="C37" s="608"/>
      <c r="D37" s="610"/>
      <c r="E37" s="612"/>
      <c r="F37" s="614"/>
      <c r="G37" s="616"/>
      <c r="H37" s="606"/>
      <c r="I37" s="602"/>
      <c r="J37" s="602" t="s">
        <v>292</v>
      </c>
      <c r="K37" s="271"/>
      <c r="L37" s="271"/>
      <c r="M37" s="66"/>
      <c r="N37" s="66"/>
      <c r="O37" s="273"/>
      <c r="P37" s="66"/>
      <c r="Q37" s="633" t="s">
        <v>293</v>
      </c>
      <c r="R37" s="626"/>
      <c r="S37" s="608"/>
      <c r="T37" s="610"/>
      <c r="U37" s="612"/>
      <c r="V37" s="614"/>
      <c r="W37" s="616"/>
      <c r="X37" s="606"/>
      <c r="Y37" s="604"/>
      <c r="Z37" s="604"/>
      <c r="AA37" s="162"/>
    </row>
    <row r="38" spans="1:27" s="158" customFormat="1" ht="9" customHeight="1" thickBot="1">
      <c r="A38" s="55"/>
      <c r="B38" s="100"/>
      <c r="C38" s="101"/>
      <c r="D38" s="156"/>
      <c r="E38" s="101"/>
      <c r="F38" s="66"/>
      <c r="G38" s="102"/>
      <c r="H38" s="157"/>
      <c r="I38" s="602"/>
      <c r="J38" s="602"/>
      <c r="K38" s="272"/>
      <c r="L38" s="271"/>
      <c r="M38" s="66"/>
      <c r="N38" s="66"/>
      <c r="O38" s="273"/>
      <c r="P38" s="329"/>
      <c r="Q38" s="633"/>
      <c r="R38" s="602"/>
      <c r="S38" s="76"/>
      <c r="T38" s="156"/>
      <c r="U38" s="101"/>
      <c r="V38" s="66"/>
      <c r="W38" s="102"/>
      <c r="X38" s="157"/>
      <c r="Y38" s="100"/>
      <c r="Z38" s="51"/>
      <c r="AA38" s="162"/>
    </row>
    <row r="39" spans="1:26" s="158" customFormat="1" ht="21" customHeight="1" thickTop="1">
      <c r="A39" s="55"/>
      <c r="B39" s="100"/>
      <c r="C39" s="51" t="s">
        <v>152</v>
      </c>
      <c r="D39" s="71"/>
      <c r="E39" s="51"/>
      <c r="F39" s="100"/>
      <c r="G39" s="99"/>
      <c r="H39" s="54"/>
      <c r="I39" s="602"/>
      <c r="J39" s="623"/>
      <c r="K39" s="335">
        <v>21</v>
      </c>
      <c r="L39" s="66"/>
      <c r="M39" s="66"/>
      <c r="N39" s="66"/>
      <c r="O39" s="100"/>
      <c r="P39" s="339">
        <v>20</v>
      </c>
      <c r="Q39" s="602"/>
      <c r="R39" s="602"/>
      <c r="S39" s="74" t="s">
        <v>313</v>
      </c>
      <c r="T39" s="71"/>
      <c r="U39" s="75"/>
      <c r="V39" s="100"/>
      <c r="W39" s="69"/>
      <c r="X39" s="54"/>
      <c r="Y39" s="100"/>
      <c r="Z39" s="51"/>
    </row>
    <row r="40" spans="1:26" s="158" customFormat="1" ht="21" customHeight="1" thickBot="1">
      <c r="A40" s="602">
        <v>10</v>
      </c>
      <c r="B40" s="604">
        <v>10</v>
      </c>
      <c r="C40" s="607" t="str">
        <f>_xlfn.IFERROR(VLOOKUP(A40,'出場一覧'!$A:$O,10),"")</f>
        <v>法政二</v>
      </c>
      <c r="D40" s="609" t="s">
        <v>328</v>
      </c>
      <c r="E40" s="611" t="str">
        <f>_xlfn.IFERROR(VLOOKUP(A40,'出場一覧'!$A:$O,11),"")</f>
        <v>南関東</v>
      </c>
      <c r="F40" s="613" t="s">
        <v>2</v>
      </c>
      <c r="G40" s="615" t="str">
        <f>_xlfn.IFERROR(VLOOKUP(A40,'出場一覧'!$A:$O,12),"")</f>
        <v>神奈川</v>
      </c>
      <c r="H40" s="605" t="s">
        <v>82</v>
      </c>
      <c r="I40" s="632"/>
      <c r="J40" s="104"/>
      <c r="K40" s="106"/>
      <c r="L40" s="66"/>
      <c r="M40" s="66"/>
      <c r="N40" s="66"/>
      <c r="O40" s="100"/>
      <c r="P40" s="273"/>
      <c r="Q40" s="266"/>
      <c r="R40" s="625"/>
      <c r="S40" s="607" t="str">
        <f>_xlfn.IFERROR(VLOOKUP(Z40,'出場一覧'!$A:$O,10),"")</f>
        <v>名経大市邨</v>
      </c>
      <c r="T40" s="609" t="s">
        <v>328</v>
      </c>
      <c r="U40" s="611" t="str">
        <f>_xlfn.IFERROR(VLOOKUP(Z40,'出場一覧'!$A:$O,11),"")</f>
        <v>東　海</v>
      </c>
      <c r="V40" s="613" t="s">
        <v>2</v>
      </c>
      <c r="W40" s="615" t="str">
        <f>_xlfn.IFERROR(VLOOKUP(Z40,'出場一覧'!$A:$O,12),"")</f>
        <v>愛　知</v>
      </c>
      <c r="X40" s="605" t="s">
        <v>82</v>
      </c>
      <c r="Y40" s="604">
        <v>20</v>
      </c>
      <c r="Z40" s="604">
        <v>12</v>
      </c>
    </row>
    <row r="41" spans="1:26" s="158" customFormat="1" ht="21" customHeight="1" thickTop="1">
      <c r="A41" s="602"/>
      <c r="B41" s="604"/>
      <c r="C41" s="608"/>
      <c r="D41" s="610"/>
      <c r="E41" s="612"/>
      <c r="F41" s="614"/>
      <c r="G41" s="616"/>
      <c r="H41" s="606"/>
      <c r="I41" s="51"/>
      <c r="J41" s="55"/>
      <c r="M41" s="162"/>
      <c r="Q41" s="51"/>
      <c r="R41" s="100"/>
      <c r="S41" s="608"/>
      <c r="T41" s="610"/>
      <c r="U41" s="612"/>
      <c r="V41" s="614"/>
      <c r="W41" s="616"/>
      <c r="X41" s="606"/>
      <c r="Y41" s="604"/>
      <c r="Z41" s="604"/>
    </row>
    <row r="42" spans="1:26" s="158" customFormat="1" ht="9" customHeight="1">
      <c r="A42" s="55"/>
      <c r="D42" s="159"/>
      <c r="E42" s="159"/>
      <c r="F42" s="173"/>
      <c r="G42" s="160"/>
      <c r="H42" s="161"/>
      <c r="I42" s="51"/>
      <c r="Q42" s="51"/>
      <c r="R42" s="100"/>
      <c r="T42" s="159"/>
      <c r="U42" s="159"/>
      <c r="V42" s="173"/>
      <c r="X42" s="161"/>
      <c r="Z42" s="51"/>
    </row>
    <row r="43" ht="21" customHeight="1">
      <c r="M43" s="158"/>
    </row>
    <row r="44" ht="30" customHeight="1"/>
    <row r="45" ht="21" customHeight="1"/>
    <row r="46" spans="2:26" ht="23.25">
      <c r="B46" s="51" t="s">
        <v>327</v>
      </c>
      <c r="C46" s="54"/>
      <c r="D46" s="71"/>
      <c r="E46" s="99"/>
      <c r="F46" s="100"/>
      <c r="G46" s="69"/>
      <c r="H46" s="140"/>
      <c r="I46" s="51"/>
      <c r="J46" s="51"/>
      <c r="K46" s="54"/>
      <c r="L46" s="99"/>
      <c r="N46" s="99"/>
      <c r="O46" s="51"/>
      <c r="P46" s="51"/>
      <c r="Q46" s="51"/>
      <c r="R46" s="100"/>
      <c r="S46" s="54"/>
      <c r="T46" s="71"/>
      <c r="U46" s="70"/>
      <c r="V46" s="175"/>
      <c r="W46" s="99"/>
      <c r="X46" s="54"/>
      <c r="Y46" s="51"/>
      <c r="Z46" s="51"/>
    </row>
    <row r="47" spans="2:26" ht="21" customHeight="1">
      <c r="B47" s="51"/>
      <c r="C47" s="54"/>
      <c r="D47" s="71"/>
      <c r="E47" s="99"/>
      <c r="F47" s="100"/>
      <c r="G47" s="69"/>
      <c r="H47" s="140"/>
      <c r="I47" s="51"/>
      <c r="J47" s="51"/>
      <c r="K47" s="54"/>
      <c r="L47" s="603" t="s">
        <v>480</v>
      </c>
      <c r="M47" s="603"/>
      <c r="N47" s="603"/>
      <c r="O47" s="603"/>
      <c r="P47" s="51"/>
      <c r="Q47" s="51"/>
      <c r="R47" s="100"/>
      <c r="S47" s="54"/>
      <c r="T47" s="71"/>
      <c r="U47" s="70"/>
      <c r="V47" s="175"/>
      <c r="W47" s="99"/>
      <c r="X47" s="54"/>
      <c r="Y47" s="51"/>
      <c r="Z47" s="51"/>
    </row>
    <row r="48" spans="1:26" ht="21.75" customHeight="1">
      <c r="A48" s="55"/>
      <c r="B48" s="51"/>
      <c r="C48" s="51" t="s">
        <v>294</v>
      </c>
      <c r="D48" s="71"/>
      <c r="E48" s="71"/>
      <c r="F48" s="100"/>
      <c r="G48" s="99"/>
      <c r="H48" s="54"/>
      <c r="I48" s="51"/>
      <c r="J48" s="51"/>
      <c r="K48" s="51"/>
      <c r="L48" s="604" t="s">
        <v>490</v>
      </c>
      <c r="M48" s="604"/>
      <c r="N48" s="604"/>
      <c r="O48" s="604"/>
      <c r="P48" s="51"/>
      <c r="Q48" s="51"/>
      <c r="R48" s="100"/>
      <c r="S48" s="74" t="s">
        <v>295</v>
      </c>
      <c r="T48" s="156"/>
      <c r="U48" s="75"/>
      <c r="V48" s="100"/>
      <c r="W48" s="69"/>
      <c r="X48" s="140"/>
      <c r="Y48" s="51"/>
      <c r="Z48" s="51"/>
    </row>
    <row r="49" spans="1:26" ht="21" customHeight="1" thickBot="1">
      <c r="A49" s="602">
        <v>26</v>
      </c>
      <c r="B49" s="604">
        <v>1</v>
      </c>
      <c r="C49" s="607" t="str">
        <f>_xlfn.IFERROR(VLOOKUP(A49,'出場一覧'!$A:$O,10),"")</f>
        <v>新田</v>
      </c>
      <c r="D49" s="609" t="s">
        <v>328</v>
      </c>
      <c r="E49" s="611" t="str">
        <f>_xlfn.IFERROR(VLOOKUP(A49,'出場一覧'!$A:$O,11),"")</f>
        <v>四　国</v>
      </c>
      <c r="F49" s="613" t="s">
        <v>2</v>
      </c>
      <c r="G49" s="615" t="str">
        <f>_xlfn.IFERROR(VLOOKUP(A49,'出場一覧'!$A:$O,12),"")</f>
        <v>愛　媛</v>
      </c>
      <c r="H49" s="605" t="s">
        <v>82</v>
      </c>
      <c r="I49" s="359"/>
      <c r="J49" s="359"/>
      <c r="K49" s="55"/>
      <c r="L49" s="604">
        <v>21</v>
      </c>
      <c r="M49" s="604"/>
      <c r="N49" s="604"/>
      <c r="O49" s="604"/>
      <c r="P49" s="55"/>
      <c r="Q49" s="359"/>
      <c r="R49" s="329"/>
      <c r="S49" s="607" t="str">
        <f>_xlfn.IFERROR(VLOOKUP(Z49,'出場一覧'!$A:$O,10),"")</f>
        <v>駿台甲府</v>
      </c>
      <c r="T49" s="609" t="s">
        <v>328</v>
      </c>
      <c r="U49" s="611" t="str">
        <f>_xlfn.IFERROR(VLOOKUP(Z49,'出場一覧'!$A:$O,11),"")</f>
        <v>北関東</v>
      </c>
      <c r="V49" s="613" t="s">
        <v>2</v>
      </c>
      <c r="W49" s="615" t="str">
        <f>_xlfn.IFERROR(VLOOKUP(Z49,'出場一覧'!$A:$O,12),"")</f>
        <v>山　梨</v>
      </c>
      <c r="X49" s="605" t="s">
        <v>82</v>
      </c>
      <c r="Y49" s="604">
        <v>5</v>
      </c>
      <c r="Z49" s="602">
        <v>6</v>
      </c>
    </row>
    <row r="50" spans="1:27" ht="20.25" customHeight="1" thickTop="1">
      <c r="A50" s="602"/>
      <c r="B50" s="604"/>
      <c r="C50" s="608"/>
      <c r="D50" s="610"/>
      <c r="E50" s="612"/>
      <c r="F50" s="614"/>
      <c r="G50" s="616"/>
      <c r="H50" s="606"/>
      <c r="I50" s="602"/>
      <c r="J50" s="55"/>
      <c r="K50" s="384"/>
      <c r="L50" s="82"/>
      <c r="M50" s="66"/>
      <c r="N50" s="387"/>
      <c r="O50" s="55"/>
      <c r="P50" s="55"/>
      <c r="Q50" s="384"/>
      <c r="R50" s="602"/>
      <c r="S50" s="608"/>
      <c r="T50" s="610"/>
      <c r="U50" s="612"/>
      <c r="V50" s="614"/>
      <c r="W50" s="616"/>
      <c r="X50" s="606"/>
      <c r="Y50" s="604"/>
      <c r="Z50" s="602"/>
      <c r="AA50" s="165"/>
    </row>
    <row r="51" spans="1:27" ht="9" customHeight="1" thickBot="1">
      <c r="A51" s="55"/>
      <c r="B51" s="100"/>
      <c r="C51" s="101"/>
      <c r="D51" s="156"/>
      <c r="E51" s="101"/>
      <c r="F51" s="66"/>
      <c r="G51" s="102"/>
      <c r="H51" s="157"/>
      <c r="I51" s="602"/>
      <c r="J51" s="55"/>
      <c r="K51" s="391"/>
      <c r="L51" s="381"/>
      <c r="M51" s="82"/>
      <c r="N51" s="387"/>
      <c r="O51" s="359"/>
      <c r="P51" s="359"/>
      <c r="Q51" s="384"/>
      <c r="R51" s="602"/>
      <c r="S51" s="76"/>
      <c r="T51" s="156"/>
      <c r="U51" s="101"/>
      <c r="V51" s="66"/>
      <c r="W51" s="102"/>
      <c r="X51" s="157"/>
      <c r="Y51" s="100"/>
      <c r="Z51" s="55"/>
      <c r="AA51" s="165"/>
    </row>
    <row r="52" spans="1:27" ht="21.75" customHeight="1" thickTop="1">
      <c r="A52" s="55"/>
      <c r="B52" s="100"/>
      <c r="C52" s="51" t="s">
        <v>296</v>
      </c>
      <c r="D52" s="71"/>
      <c r="E52" s="71"/>
      <c r="F52" s="100"/>
      <c r="G52" s="71"/>
      <c r="H52" s="54"/>
      <c r="I52" s="602"/>
      <c r="J52" s="58"/>
      <c r="K52" s="635">
        <v>21</v>
      </c>
      <c r="L52" s="634"/>
      <c r="M52" s="82"/>
      <c r="N52" s="388"/>
      <c r="O52" s="628">
        <v>21</v>
      </c>
      <c r="P52" s="634"/>
      <c r="Q52" s="68"/>
      <c r="R52" s="602"/>
      <c r="S52" s="74" t="s">
        <v>297</v>
      </c>
      <c r="T52" s="156"/>
      <c r="U52" s="75"/>
      <c r="V52" s="100"/>
      <c r="W52" s="69"/>
      <c r="X52" s="140"/>
      <c r="Y52" s="100"/>
      <c r="Z52" s="55"/>
      <c r="AA52" s="165"/>
    </row>
    <row r="53" spans="1:27" ht="21" customHeight="1">
      <c r="A53" s="602">
        <v>8</v>
      </c>
      <c r="B53" s="604">
        <v>2</v>
      </c>
      <c r="C53" s="607" t="str">
        <f>_xlfn.IFERROR(VLOOKUP(A53,'出場一覧'!$A:$O,10),"")</f>
        <v>日大三</v>
      </c>
      <c r="D53" s="609" t="s">
        <v>328</v>
      </c>
      <c r="E53" s="611" t="str">
        <f>_xlfn.IFERROR(VLOOKUP(A53,'出場一覧'!$A:$O,11),"")</f>
        <v>東　京</v>
      </c>
      <c r="F53" s="613" t="s">
        <v>2</v>
      </c>
      <c r="G53" s="615" t="str">
        <f>_xlfn.IFERROR(VLOOKUP(A53,'出場一覧'!$A:$O,12),"")</f>
        <v>東　京</v>
      </c>
      <c r="H53" s="605" t="s">
        <v>82</v>
      </c>
      <c r="I53" s="602"/>
      <c r="J53" s="59"/>
      <c r="K53" s="55"/>
      <c r="L53" s="84"/>
      <c r="M53" s="82"/>
      <c r="N53" s="388"/>
      <c r="O53" s="55"/>
      <c r="P53" s="55"/>
      <c r="Q53" s="85"/>
      <c r="R53" s="632"/>
      <c r="S53" s="607" t="str">
        <f>_xlfn.IFERROR(VLOOKUP(Z53,'出場一覧'!$A:$O,10),"")</f>
        <v>東北学院</v>
      </c>
      <c r="T53" s="609" t="s">
        <v>328</v>
      </c>
      <c r="U53" s="611" t="str">
        <f>_xlfn.IFERROR(VLOOKUP(Z53,'出場一覧'!$A:$O,11),"")</f>
        <v>東　北</v>
      </c>
      <c r="V53" s="613" t="s">
        <v>2</v>
      </c>
      <c r="W53" s="615" t="str">
        <f>_xlfn.IFERROR(VLOOKUP(Z53,'出場一覧'!$A:$O,12),"")</f>
        <v>宮　城</v>
      </c>
      <c r="X53" s="605" t="s">
        <v>82</v>
      </c>
      <c r="Y53" s="604">
        <v>6</v>
      </c>
      <c r="Z53" s="602">
        <v>3</v>
      </c>
      <c r="AA53" s="165"/>
    </row>
    <row r="54" spans="1:27" ht="21" customHeight="1">
      <c r="A54" s="602"/>
      <c r="B54" s="604"/>
      <c r="C54" s="608"/>
      <c r="D54" s="610"/>
      <c r="E54" s="612"/>
      <c r="F54" s="614"/>
      <c r="G54" s="616"/>
      <c r="H54" s="606"/>
      <c r="I54" s="60"/>
      <c r="J54" s="61"/>
      <c r="K54" s="62"/>
      <c r="L54" s="631">
        <v>21</v>
      </c>
      <c r="M54" s="82"/>
      <c r="N54" s="389"/>
      <c r="O54" s="629">
        <v>20</v>
      </c>
      <c r="P54" s="55"/>
      <c r="Q54" s="51"/>
      <c r="R54" s="100"/>
      <c r="S54" s="608"/>
      <c r="T54" s="610"/>
      <c r="U54" s="612"/>
      <c r="V54" s="614"/>
      <c r="W54" s="616"/>
      <c r="X54" s="606"/>
      <c r="Y54" s="604"/>
      <c r="Z54" s="602"/>
      <c r="AA54" s="165"/>
    </row>
    <row r="55" spans="1:27" ht="9" customHeight="1" thickBot="1">
      <c r="A55" s="55"/>
      <c r="B55" s="100"/>
      <c r="C55" s="101"/>
      <c r="D55" s="156"/>
      <c r="E55" s="101"/>
      <c r="F55" s="66"/>
      <c r="G55" s="102"/>
      <c r="H55" s="157"/>
      <c r="I55" s="55"/>
      <c r="J55" s="61"/>
      <c r="K55" s="62"/>
      <c r="L55" s="631"/>
      <c r="M55" s="88"/>
      <c r="N55" s="390"/>
      <c r="O55" s="629"/>
      <c r="P55" s="55"/>
      <c r="Q55" s="51"/>
      <c r="R55" s="100"/>
      <c r="S55" s="76"/>
      <c r="T55" s="156"/>
      <c r="U55" s="101"/>
      <c r="V55" s="66"/>
      <c r="W55" s="102"/>
      <c r="X55" s="157"/>
      <c r="Y55" s="100"/>
      <c r="Z55" s="55"/>
      <c r="AA55" s="165"/>
    </row>
    <row r="56" spans="1:27" ht="21.75" customHeight="1" thickTop="1">
      <c r="A56" s="55"/>
      <c r="B56" s="100"/>
      <c r="C56" s="51" t="s">
        <v>298</v>
      </c>
      <c r="D56" s="71"/>
      <c r="E56" s="71"/>
      <c r="F56" s="100"/>
      <c r="G56" s="71"/>
      <c r="H56" s="54"/>
      <c r="I56" s="55"/>
      <c r="J56" s="61"/>
      <c r="K56" s="62"/>
      <c r="L56" s="631"/>
      <c r="M56" s="62"/>
      <c r="N56" s="62"/>
      <c r="O56" s="630"/>
      <c r="P56" s="55"/>
      <c r="Q56" s="51"/>
      <c r="R56" s="100"/>
      <c r="S56" s="74" t="s">
        <v>299</v>
      </c>
      <c r="T56" s="156"/>
      <c r="U56" s="75"/>
      <c r="V56" s="100"/>
      <c r="W56" s="69"/>
      <c r="X56" s="140"/>
      <c r="Y56" s="100"/>
      <c r="Z56" s="55"/>
      <c r="AA56" s="165"/>
    </row>
    <row r="57" spans="1:27" ht="21" customHeight="1">
      <c r="A57" s="602">
        <v>17</v>
      </c>
      <c r="B57" s="604">
        <v>3</v>
      </c>
      <c r="C57" s="607" t="str">
        <f>_xlfn.IFERROR(VLOOKUP(A57,'出場一覧'!$A:$O,10),"")</f>
        <v>松商学園</v>
      </c>
      <c r="D57" s="609" t="s">
        <v>328</v>
      </c>
      <c r="E57" s="611" t="str">
        <f>_xlfn.IFERROR(VLOOKUP(A57,'出場一覧'!$A:$O,11),"")</f>
        <v>北信越</v>
      </c>
      <c r="F57" s="613" t="s">
        <v>2</v>
      </c>
      <c r="G57" s="615" t="str">
        <f>_xlfn.IFERROR(VLOOKUP(A57,'出場一覧'!$A:$O,12),"")</f>
        <v>長　野</v>
      </c>
      <c r="H57" s="605" t="s">
        <v>82</v>
      </c>
      <c r="I57" s="63"/>
      <c r="J57" s="61"/>
      <c r="K57" s="62"/>
      <c r="L57" s="86"/>
      <c r="M57" s="62"/>
      <c r="N57" s="62"/>
      <c r="O57" s="87"/>
      <c r="P57" s="55"/>
      <c r="Q57" s="51"/>
      <c r="R57" s="66"/>
      <c r="S57" s="607" t="str">
        <f>_xlfn.IFERROR(VLOOKUP(Z57,'出場一覧'!$A:$O,10),"")</f>
        <v>北海</v>
      </c>
      <c r="T57" s="609" t="s">
        <v>328</v>
      </c>
      <c r="U57" s="611" t="str">
        <f>_xlfn.IFERROR(VLOOKUP(Z57,'出場一覧'!$A:$O,11),"")</f>
        <v>北海道</v>
      </c>
      <c r="V57" s="613" t="s">
        <v>2</v>
      </c>
      <c r="W57" s="615" t="str">
        <f>_xlfn.IFERROR(VLOOKUP(Z57,'出場一覧'!$A:$O,12),"")</f>
        <v>北海道</v>
      </c>
      <c r="X57" s="605" t="s">
        <v>82</v>
      </c>
      <c r="Y57" s="604">
        <v>7</v>
      </c>
      <c r="Z57" s="602">
        <v>1</v>
      </c>
      <c r="AA57" s="165"/>
    </row>
    <row r="58" spans="1:27" ht="21" customHeight="1">
      <c r="A58" s="602"/>
      <c r="B58" s="604"/>
      <c r="C58" s="608"/>
      <c r="D58" s="610"/>
      <c r="E58" s="612"/>
      <c r="F58" s="614"/>
      <c r="G58" s="616"/>
      <c r="H58" s="606"/>
      <c r="I58" s="602"/>
      <c r="J58" s="64"/>
      <c r="K58" s="55"/>
      <c r="L58" s="57"/>
      <c r="M58" s="62"/>
      <c r="N58" s="55"/>
      <c r="O58" s="68"/>
      <c r="P58" s="55"/>
      <c r="Q58" s="67"/>
      <c r="R58" s="626"/>
      <c r="S58" s="608"/>
      <c r="T58" s="610"/>
      <c r="U58" s="612"/>
      <c r="V58" s="614"/>
      <c r="W58" s="616"/>
      <c r="X58" s="606"/>
      <c r="Y58" s="604"/>
      <c r="Z58" s="602"/>
      <c r="AA58" s="165"/>
    </row>
    <row r="59" spans="1:27" ht="9" customHeight="1" thickBot="1">
      <c r="A59" s="55"/>
      <c r="B59" s="100"/>
      <c r="C59" s="101"/>
      <c r="D59" s="156"/>
      <c r="E59" s="101"/>
      <c r="F59" s="66"/>
      <c r="G59" s="102"/>
      <c r="H59" s="157"/>
      <c r="I59" s="602"/>
      <c r="J59" s="58"/>
      <c r="K59" s="359"/>
      <c r="L59" s="356"/>
      <c r="M59" s="55"/>
      <c r="N59" s="55"/>
      <c r="O59" s="382"/>
      <c r="P59" s="359"/>
      <c r="Q59" s="68"/>
      <c r="R59" s="602"/>
      <c r="S59" s="76"/>
      <c r="T59" s="156"/>
      <c r="U59" s="101"/>
      <c r="V59" s="66"/>
      <c r="W59" s="102"/>
      <c r="X59" s="157"/>
      <c r="Y59" s="100"/>
      <c r="Z59" s="55"/>
      <c r="AA59" s="165"/>
    </row>
    <row r="60" spans="1:27" ht="21" customHeight="1" thickTop="1">
      <c r="A60" s="55"/>
      <c r="B60" s="100"/>
      <c r="C60" s="51" t="s">
        <v>300</v>
      </c>
      <c r="D60" s="71"/>
      <c r="E60" s="51"/>
      <c r="F60" s="100"/>
      <c r="G60" s="99"/>
      <c r="H60" s="54"/>
      <c r="I60" s="602"/>
      <c r="J60" s="383"/>
      <c r="K60" s="597">
        <v>21</v>
      </c>
      <c r="L60" s="628"/>
      <c r="M60" s="55"/>
      <c r="N60" s="55"/>
      <c r="O60" s="628">
        <v>21</v>
      </c>
      <c r="P60" s="628"/>
      <c r="Q60" s="384"/>
      <c r="R60" s="602"/>
      <c r="S60" s="74" t="s">
        <v>301</v>
      </c>
      <c r="T60" s="156"/>
      <c r="U60" s="75"/>
      <c r="V60" s="100"/>
      <c r="W60" s="69"/>
      <c r="X60" s="140"/>
      <c r="Y60" s="100"/>
      <c r="Z60" s="55"/>
      <c r="AA60" s="165"/>
    </row>
    <row r="61" spans="1:27" ht="21" customHeight="1" thickBot="1">
      <c r="A61" s="602">
        <v>10</v>
      </c>
      <c r="B61" s="604">
        <v>4</v>
      </c>
      <c r="C61" s="607" t="str">
        <f>_xlfn.IFERROR(VLOOKUP(A61,'出場一覧'!$A:$O,10),"")</f>
        <v>法政二</v>
      </c>
      <c r="D61" s="609" t="s">
        <v>328</v>
      </c>
      <c r="E61" s="611" t="str">
        <f>_xlfn.IFERROR(VLOOKUP(A61,'出場一覧'!$A:$O,11),"")</f>
        <v>南関東</v>
      </c>
      <c r="F61" s="613" t="s">
        <v>2</v>
      </c>
      <c r="G61" s="615" t="str">
        <f>_xlfn.IFERROR(VLOOKUP(A61,'出場一覧'!$A:$O,12),"")</f>
        <v>神奈川</v>
      </c>
      <c r="H61" s="605" t="s">
        <v>82</v>
      </c>
      <c r="I61" s="625"/>
      <c r="J61" s="359"/>
      <c r="K61" s="386"/>
      <c r="L61" s="392"/>
      <c r="M61" s="55"/>
      <c r="N61" s="162"/>
      <c r="O61" s="162"/>
      <c r="P61" s="162"/>
      <c r="Q61" s="385"/>
      <c r="R61" s="625"/>
      <c r="S61" s="607" t="str">
        <f>_xlfn.IFERROR(VLOOKUP(Z61,'出場一覧'!$A:$O,10),"")</f>
        <v>日大三</v>
      </c>
      <c r="T61" s="609" t="s">
        <v>328</v>
      </c>
      <c r="U61" s="611" t="str">
        <f>_xlfn.IFERROR(VLOOKUP(Z61,'出場一覧'!$A:$O,11),"")</f>
        <v>東　京</v>
      </c>
      <c r="V61" s="613" t="s">
        <v>2</v>
      </c>
      <c r="W61" s="615" t="str">
        <f>_xlfn.IFERROR(VLOOKUP(Z61,'出場一覧'!$A:$O,12),"")</f>
        <v>東　京</v>
      </c>
      <c r="X61" s="605" t="s">
        <v>82</v>
      </c>
      <c r="Y61" s="604">
        <v>8</v>
      </c>
      <c r="Z61" s="602">
        <v>8</v>
      </c>
      <c r="AA61" s="165"/>
    </row>
    <row r="62" spans="1:27" ht="21" customHeight="1" thickTop="1">
      <c r="A62" s="602"/>
      <c r="B62" s="604"/>
      <c r="C62" s="608"/>
      <c r="D62" s="610"/>
      <c r="E62" s="612"/>
      <c r="F62" s="614"/>
      <c r="G62" s="616"/>
      <c r="H62" s="606"/>
      <c r="I62" s="51"/>
      <c r="J62" s="51"/>
      <c r="K62" s="162"/>
      <c r="L62" s="162"/>
      <c r="M62" s="162"/>
      <c r="N62" s="162"/>
      <c r="O62" s="162"/>
      <c r="P62" s="162"/>
      <c r="Q62" s="51"/>
      <c r="R62" s="100"/>
      <c r="S62" s="608"/>
      <c r="T62" s="610"/>
      <c r="U62" s="612"/>
      <c r="V62" s="614"/>
      <c r="W62" s="616"/>
      <c r="X62" s="606"/>
      <c r="Y62" s="604"/>
      <c r="Z62" s="602"/>
      <c r="AA62" s="165"/>
    </row>
    <row r="63" spans="1:27" ht="21" customHeight="1">
      <c r="A63" s="55"/>
      <c r="K63" s="165"/>
      <c r="L63" s="165"/>
      <c r="M63" s="162"/>
      <c r="N63" s="165"/>
      <c r="O63" s="165"/>
      <c r="P63" s="165"/>
      <c r="Z63" s="165"/>
      <c r="AA63" s="165"/>
    </row>
    <row r="64" spans="1:27" ht="20.25" customHeight="1">
      <c r="A64" s="165"/>
      <c r="K64" s="165"/>
      <c r="L64" s="165"/>
      <c r="M64" s="162"/>
      <c r="N64" s="165"/>
      <c r="O64" s="165"/>
      <c r="P64" s="165"/>
      <c r="Z64" s="165"/>
      <c r="AA64" s="165"/>
    </row>
    <row r="65" spans="11:27" ht="21" customHeight="1">
      <c r="K65" s="165"/>
      <c r="L65" s="165"/>
      <c r="M65" s="165"/>
      <c r="N65" s="165"/>
      <c r="O65" s="165"/>
      <c r="P65" s="165"/>
      <c r="Z65" s="165"/>
      <c r="AA65" s="165"/>
    </row>
    <row r="66" spans="2:27" ht="24" customHeight="1">
      <c r="B66" s="51" t="s">
        <v>325</v>
      </c>
      <c r="C66" s="54"/>
      <c r="D66" s="71"/>
      <c r="E66" s="99"/>
      <c r="F66" s="100"/>
      <c r="G66" s="69"/>
      <c r="H66" s="140"/>
      <c r="I66" s="51"/>
      <c r="J66" s="51"/>
      <c r="K66" s="54"/>
      <c r="L66" s="99"/>
      <c r="Z66" s="165"/>
      <c r="AA66" s="165"/>
    </row>
    <row r="67" spans="2:27" ht="24" customHeight="1">
      <c r="B67" s="100"/>
      <c r="C67" s="54"/>
      <c r="D67" s="71"/>
      <c r="E67" s="99"/>
      <c r="F67" s="100"/>
      <c r="G67" s="69"/>
      <c r="H67" s="140"/>
      <c r="I67" s="51"/>
      <c r="J67" s="51"/>
      <c r="K67" s="54"/>
      <c r="L67" s="604" t="s">
        <v>303</v>
      </c>
      <c r="M67" s="604"/>
      <c r="N67" s="604"/>
      <c r="O67" s="604"/>
      <c r="Z67" s="165"/>
      <c r="AA67" s="165"/>
    </row>
    <row r="68" spans="1:25" ht="21" customHeight="1">
      <c r="A68" s="55"/>
      <c r="B68" s="100"/>
      <c r="C68" s="51" t="s">
        <v>302</v>
      </c>
      <c r="D68" s="71"/>
      <c r="E68" s="71"/>
      <c r="F68" s="100"/>
      <c r="G68" s="71"/>
      <c r="H68" s="54"/>
      <c r="I68" s="55"/>
      <c r="J68" s="61"/>
      <c r="L68" s="627" t="s">
        <v>488</v>
      </c>
      <c r="M68" s="627"/>
      <c r="N68" s="627"/>
      <c r="O68" s="627"/>
      <c r="S68" s="74" t="s">
        <v>304</v>
      </c>
      <c r="T68" s="156"/>
      <c r="U68" s="75"/>
      <c r="V68" s="100"/>
      <c r="W68" s="69"/>
      <c r="X68" s="140"/>
      <c r="Y68" s="100"/>
    </row>
    <row r="69" spans="1:26" ht="21" customHeight="1" thickBot="1">
      <c r="A69" s="602">
        <v>9</v>
      </c>
      <c r="B69" s="604">
        <v>1</v>
      </c>
      <c r="C69" s="607" t="str">
        <f>_xlfn.IFERROR(VLOOKUP(A69,'出場一覧'!$A:$O,10),"")</f>
        <v>京華</v>
      </c>
      <c r="D69" s="609" t="s">
        <v>328</v>
      </c>
      <c r="E69" s="611" t="str">
        <f>_xlfn.IFERROR(VLOOKUP(A69,'出場一覧'!$A:$O,11),"")</f>
        <v>東　京</v>
      </c>
      <c r="F69" s="613" t="s">
        <v>2</v>
      </c>
      <c r="G69" s="615" t="str">
        <f>_xlfn.IFERROR(VLOOKUP(A69,'出場一覧'!$A:$O,12),"")</f>
        <v>東　京</v>
      </c>
      <c r="H69" s="605" t="s">
        <v>82</v>
      </c>
      <c r="I69" s="63"/>
      <c r="J69" s="61"/>
      <c r="L69" s="604">
        <v>30</v>
      </c>
      <c r="M69" s="604"/>
      <c r="N69" s="604"/>
      <c r="O69" s="604"/>
      <c r="Q69" s="357"/>
      <c r="R69" s="363"/>
      <c r="S69" s="607" t="str">
        <f>_xlfn.IFERROR(VLOOKUP(Z69,'出場一覧'!$A:$O,10),"")</f>
        <v>東陵</v>
      </c>
      <c r="T69" s="609" t="s">
        <v>328</v>
      </c>
      <c r="U69" s="611" t="str">
        <f>_xlfn.IFERROR(VLOOKUP(Z69,'出場一覧'!$A:$O,11),"")</f>
        <v>東　北</v>
      </c>
      <c r="V69" s="613" t="s">
        <v>2</v>
      </c>
      <c r="W69" s="615" t="str">
        <f>_xlfn.IFERROR(VLOOKUP(Z69,'出場一覧'!$A:$O,12),"")</f>
        <v>宮　城</v>
      </c>
      <c r="X69" s="605" t="s">
        <v>82</v>
      </c>
      <c r="Y69" s="604">
        <v>3</v>
      </c>
      <c r="Z69" s="602">
        <v>4</v>
      </c>
    </row>
    <row r="70" spans="1:26" ht="21" customHeight="1" thickTop="1">
      <c r="A70" s="602"/>
      <c r="B70" s="604"/>
      <c r="C70" s="608"/>
      <c r="D70" s="610"/>
      <c r="E70" s="612"/>
      <c r="F70" s="614"/>
      <c r="G70" s="616"/>
      <c r="H70" s="606"/>
      <c r="I70" s="66"/>
      <c r="J70" s="56"/>
      <c r="N70" s="360"/>
      <c r="Q70" s="362"/>
      <c r="R70" s="165"/>
      <c r="S70" s="608"/>
      <c r="T70" s="610"/>
      <c r="U70" s="612"/>
      <c r="V70" s="614"/>
      <c r="W70" s="616"/>
      <c r="X70" s="606"/>
      <c r="Y70" s="604"/>
      <c r="Z70" s="602"/>
    </row>
    <row r="71" spans="2:25" ht="21" customHeight="1" thickBot="1">
      <c r="B71" s="100"/>
      <c r="C71" s="101"/>
      <c r="D71" s="156"/>
      <c r="E71" s="101"/>
      <c r="F71" s="66"/>
      <c r="G71" s="102"/>
      <c r="H71" s="157"/>
      <c r="I71" s="66"/>
      <c r="J71" s="103" t="s">
        <v>483</v>
      </c>
      <c r="K71" s="357"/>
      <c r="L71" s="357"/>
      <c r="M71" s="357"/>
      <c r="N71" s="360"/>
      <c r="Q71" s="361" t="s">
        <v>484</v>
      </c>
      <c r="R71" s="165"/>
      <c r="S71" s="76"/>
      <c r="T71" s="156"/>
      <c r="U71" s="101"/>
      <c r="V71" s="66"/>
      <c r="W71" s="102"/>
      <c r="X71" s="157"/>
      <c r="Y71" s="100"/>
    </row>
    <row r="72" spans="2:25" ht="21" customHeight="1" thickTop="1">
      <c r="B72" s="100"/>
      <c r="C72" s="51" t="s">
        <v>305</v>
      </c>
      <c r="D72" s="71"/>
      <c r="E72" s="51"/>
      <c r="F72" s="100"/>
      <c r="G72" s="99"/>
      <c r="H72" s="54"/>
      <c r="I72" s="66"/>
      <c r="J72" s="354">
        <v>21</v>
      </c>
      <c r="K72" s="360"/>
      <c r="L72" s="165"/>
      <c r="M72" s="621" t="s">
        <v>306</v>
      </c>
      <c r="N72" s="624"/>
      <c r="O72" s="167"/>
      <c r="P72" s="169"/>
      <c r="Q72" s="364">
        <v>21</v>
      </c>
      <c r="R72" s="165"/>
      <c r="S72" s="74" t="s">
        <v>307</v>
      </c>
      <c r="T72" s="156"/>
      <c r="U72" s="75"/>
      <c r="V72" s="100"/>
      <c r="W72" s="69"/>
      <c r="X72" s="140"/>
      <c r="Y72" s="100"/>
    </row>
    <row r="73" spans="1:26" ht="21" customHeight="1" thickBot="1">
      <c r="A73" s="602">
        <v>2</v>
      </c>
      <c r="B73" s="604">
        <v>2</v>
      </c>
      <c r="C73" s="607" t="str">
        <f>_xlfn.IFERROR(VLOOKUP(A73,'出場一覧'!$A:$O,10),"")</f>
        <v>岩手</v>
      </c>
      <c r="D73" s="609" t="s">
        <v>328</v>
      </c>
      <c r="E73" s="611" t="str">
        <f>_xlfn.IFERROR(VLOOKUP(A73,'出場一覧'!$A:$O,11),"")</f>
        <v>東　北</v>
      </c>
      <c r="F73" s="613" t="s">
        <v>2</v>
      </c>
      <c r="G73" s="615" t="str">
        <f>_xlfn.IFERROR(VLOOKUP(A73,'出場一覧'!$A:$O,12),"")</f>
        <v>岩　手</v>
      </c>
      <c r="H73" s="605" t="s">
        <v>82</v>
      </c>
      <c r="I73" s="329"/>
      <c r="J73" s="359"/>
      <c r="K73" s="360"/>
      <c r="M73" s="621"/>
      <c r="N73" s="621"/>
      <c r="Q73" s="348"/>
      <c r="R73" s="170"/>
      <c r="S73" s="607" t="str">
        <f>_xlfn.IFERROR(VLOOKUP(Z73,'出場一覧'!$A:$O,10),"")</f>
        <v>岡崎城西</v>
      </c>
      <c r="T73" s="609" t="s">
        <v>328</v>
      </c>
      <c r="U73" s="611" t="str">
        <f>_xlfn.IFERROR(VLOOKUP(Z73,'出場一覧'!$A:$O,11),"")</f>
        <v>東　海</v>
      </c>
      <c r="V73" s="613" t="s">
        <v>2</v>
      </c>
      <c r="W73" s="615" t="str">
        <f>_xlfn.IFERROR(VLOOKUP(Z73,'出場一覧'!$A:$O,12),"")</f>
        <v>愛　知</v>
      </c>
      <c r="X73" s="605" t="s">
        <v>82</v>
      </c>
      <c r="Y73" s="604">
        <v>4</v>
      </c>
      <c r="Z73" s="602">
        <v>13</v>
      </c>
    </row>
    <row r="74" spans="1:26" ht="21" customHeight="1" thickTop="1">
      <c r="A74" s="602"/>
      <c r="B74" s="604"/>
      <c r="C74" s="608"/>
      <c r="D74" s="610"/>
      <c r="E74" s="612"/>
      <c r="F74" s="614"/>
      <c r="G74" s="616"/>
      <c r="H74" s="606"/>
      <c r="I74" s="51"/>
      <c r="J74" s="51"/>
      <c r="S74" s="608"/>
      <c r="T74" s="610"/>
      <c r="U74" s="612"/>
      <c r="V74" s="614"/>
      <c r="W74" s="616"/>
      <c r="X74" s="606"/>
      <c r="Y74" s="604"/>
      <c r="Z74" s="602"/>
    </row>
    <row r="75" spans="2:25" ht="21" customHeight="1">
      <c r="B75" s="100"/>
      <c r="C75" s="101"/>
      <c r="D75" s="156"/>
      <c r="E75" s="101"/>
      <c r="F75" s="66"/>
      <c r="G75" s="102"/>
      <c r="H75" s="157"/>
      <c r="I75" s="51"/>
      <c r="J75" s="51"/>
      <c r="S75" s="101"/>
      <c r="T75" s="156"/>
      <c r="U75" s="101"/>
      <c r="V75" s="66"/>
      <c r="W75" s="102"/>
      <c r="X75" s="157"/>
      <c r="Y75" s="100"/>
    </row>
    <row r="76" ht="21" customHeight="1"/>
    <row r="77" spans="2:25" ht="21" customHeight="1">
      <c r="B77" s="100"/>
      <c r="C77" s="51" t="s">
        <v>308</v>
      </c>
      <c r="D77" s="71"/>
      <c r="E77" s="71"/>
      <c r="F77" s="100"/>
      <c r="G77" s="71"/>
      <c r="H77" s="54"/>
      <c r="I77" s="55"/>
      <c r="J77" s="61"/>
      <c r="S77" s="74" t="s">
        <v>309</v>
      </c>
      <c r="T77" s="156"/>
      <c r="U77" s="75"/>
      <c r="V77" s="100"/>
      <c r="W77" s="69"/>
      <c r="X77" s="140"/>
      <c r="Y77" s="100"/>
    </row>
    <row r="78" spans="1:26" ht="21" customHeight="1" thickBot="1">
      <c r="A78" s="602">
        <v>2</v>
      </c>
      <c r="B78" s="604">
        <v>5</v>
      </c>
      <c r="C78" s="607" t="str">
        <f>_xlfn.IFERROR(VLOOKUP(A78,'出場一覧'!$A:$O,10),"")</f>
        <v>岩手</v>
      </c>
      <c r="D78" s="609" t="s">
        <v>328</v>
      </c>
      <c r="E78" s="611" t="str">
        <f>_xlfn.IFERROR(VLOOKUP(A78,'出場一覧'!$A:$O,11),"")</f>
        <v>東　北</v>
      </c>
      <c r="F78" s="613" t="s">
        <v>2</v>
      </c>
      <c r="G78" s="615" t="str">
        <f>_xlfn.IFERROR(VLOOKUP(A78,'出場一覧'!$A:$O,12),"")</f>
        <v>岩　手</v>
      </c>
      <c r="H78" s="605" t="s">
        <v>82</v>
      </c>
      <c r="I78" s="63"/>
      <c r="J78" s="61"/>
      <c r="Q78" s="357"/>
      <c r="R78" s="357"/>
      <c r="S78" s="607" t="str">
        <f>_xlfn.IFERROR(VLOOKUP(Z78,'出場一覧'!$A:$O,10),"")</f>
        <v>東陵</v>
      </c>
      <c r="T78" s="609" t="s">
        <v>328</v>
      </c>
      <c r="U78" s="611" t="str">
        <f>_xlfn.IFERROR(VLOOKUP(Z78,'出場一覧'!$A:$O,11),"")</f>
        <v>東　北</v>
      </c>
      <c r="V78" s="613" t="s">
        <v>2</v>
      </c>
      <c r="W78" s="615" t="str">
        <f>_xlfn.IFERROR(VLOOKUP(Z78,'出場一覧'!$A:$O,12),"")</f>
        <v>宮　城</v>
      </c>
      <c r="X78" s="605" t="s">
        <v>82</v>
      </c>
      <c r="Y78" s="604">
        <v>7</v>
      </c>
      <c r="Z78" s="602">
        <v>4</v>
      </c>
    </row>
    <row r="79" spans="1:26" ht="21" customHeight="1" thickTop="1">
      <c r="A79" s="602"/>
      <c r="B79" s="604"/>
      <c r="C79" s="608"/>
      <c r="D79" s="610"/>
      <c r="E79" s="612"/>
      <c r="F79" s="614"/>
      <c r="G79" s="616"/>
      <c r="H79" s="606"/>
      <c r="I79" s="66"/>
      <c r="J79" s="56"/>
      <c r="P79" s="368"/>
      <c r="Q79" s="367"/>
      <c r="R79" s="165"/>
      <c r="S79" s="608"/>
      <c r="T79" s="610"/>
      <c r="U79" s="612"/>
      <c r="V79" s="614"/>
      <c r="W79" s="616"/>
      <c r="X79" s="606"/>
      <c r="Y79" s="604"/>
      <c r="Z79" s="602"/>
    </row>
    <row r="80" spans="2:25" ht="21" customHeight="1" thickBot="1">
      <c r="B80" s="100"/>
      <c r="C80" s="101"/>
      <c r="D80" s="156"/>
      <c r="E80" s="101"/>
      <c r="F80" s="66"/>
      <c r="G80" s="102"/>
      <c r="H80" s="157"/>
      <c r="I80" s="66"/>
      <c r="J80" s="623" t="s">
        <v>485</v>
      </c>
      <c r="K80" s="166"/>
      <c r="P80" s="369"/>
      <c r="Q80" s="621" t="s">
        <v>486</v>
      </c>
      <c r="R80" s="165"/>
      <c r="S80" s="76"/>
      <c r="T80" s="156"/>
      <c r="U80" s="101"/>
      <c r="V80" s="66"/>
      <c r="W80" s="102"/>
      <c r="X80" s="157"/>
      <c r="Y80" s="100"/>
    </row>
    <row r="81" spans="2:25" ht="21" customHeight="1" thickTop="1">
      <c r="B81" s="100"/>
      <c r="C81" s="51" t="s">
        <v>310</v>
      </c>
      <c r="D81" s="71"/>
      <c r="E81" s="51"/>
      <c r="F81" s="100"/>
      <c r="G81" s="99"/>
      <c r="H81" s="54"/>
      <c r="I81" s="66"/>
      <c r="J81" s="602"/>
      <c r="K81" s="371">
        <v>21</v>
      </c>
      <c r="P81" s="372">
        <v>21</v>
      </c>
      <c r="Q81" s="622"/>
      <c r="R81" s="165"/>
      <c r="S81" s="74" t="s">
        <v>311</v>
      </c>
      <c r="T81" s="156"/>
      <c r="U81" s="75"/>
      <c r="V81" s="100"/>
      <c r="W81" s="69"/>
      <c r="X81" s="140"/>
      <c r="Y81" s="100"/>
    </row>
    <row r="82" spans="1:26" ht="21" customHeight="1" thickBot="1">
      <c r="A82" s="602">
        <v>13</v>
      </c>
      <c r="B82" s="604">
        <v>6</v>
      </c>
      <c r="C82" s="607" t="str">
        <f>_xlfn.IFERROR(VLOOKUP(A82,'出場一覧'!$A:$O,10),"")</f>
        <v>岡崎城西</v>
      </c>
      <c r="D82" s="609" t="s">
        <v>328</v>
      </c>
      <c r="E82" s="611" t="str">
        <f>_xlfn.IFERROR(VLOOKUP(A82,'出場一覧'!$A:$O,11),"")</f>
        <v>東　海</v>
      </c>
      <c r="F82" s="613" t="s">
        <v>2</v>
      </c>
      <c r="G82" s="615" t="str">
        <f>_xlfn.IFERROR(VLOOKUP(A82,'出場一覧'!$A:$O,12),"")</f>
        <v>愛　知</v>
      </c>
      <c r="H82" s="605" t="s">
        <v>82</v>
      </c>
      <c r="I82" s="365"/>
      <c r="J82" s="366"/>
      <c r="K82" s="360"/>
      <c r="Q82" s="348"/>
      <c r="R82" s="170"/>
      <c r="S82" s="607" t="str">
        <f>_xlfn.IFERROR(VLOOKUP(Z82,'出場一覧'!$A:$O,10),"")</f>
        <v>京華</v>
      </c>
      <c r="T82" s="609" t="s">
        <v>328</v>
      </c>
      <c r="U82" s="611" t="str">
        <f>_xlfn.IFERROR(VLOOKUP(Z82,'出場一覧'!$A:$O,11),"")</f>
        <v>東　京</v>
      </c>
      <c r="V82" s="613" t="s">
        <v>2</v>
      </c>
      <c r="W82" s="615" t="str">
        <f>_xlfn.IFERROR(VLOOKUP(Z82,'出場一覧'!$A:$O,12),"")</f>
        <v>東　京</v>
      </c>
      <c r="X82" s="605" t="s">
        <v>82</v>
      </c>
      <c r="Y82" s="604">
        <v>8</v>
      </c>
      <c r="Z82" s="602">
        <v>9</v>
      </c>
    </row>
    <row r="83" spans="1:26" ht="21" customHeight="1" thickTop="1">
      <c r="A83" s="602"/>
      <c r="B83" s="604"/>
      <c r="C83" s="608"/>
      <c r="D83" s="610"/>
      <c r="E83" s="612"/>
      <c r="F83" s="614"/>
      <c r="G83" s="616"/>
      <c r="H83" s="606"/>
      <c r="I83" s="51"/>
      <c r="J83" s="51"/>
      <c r="S83" s="608"/>
      <c r="T83" s="610"/>
      <c r="U83" s="612"/>
      <c r="V83" s="614"/>
      <c r="W83" s="616"/>
      <c r="X83" s="606"/>
      <c r="Y83" s="604"/>
      <c r="Z83" s="602"/>
    </row>
    <row r="84" ht="21" customHeight="1"/>
    <row r="85" ht="21" customHeight="1"/>
    <row r="86" spans="2:25" ht="21" customHeight="1">
      <c r="B86" s="100"/>
      <c r="C86" s="51" t="s">
        <v>312</v>
      </c>
      <c r="D86" s="71"/>
      <c r="E86" s="71"/>
      <c r="F86" s="100"/>
      <c r="G86" s="71"/>
      <c r="H86" s="54"/>
      <c r="I86" s="55"/>
      <c r="J86" s="61"/>
      <c r="P86" s="165"/>
      <c r="Q86" s="165"/>
      <c r="R86" s="165"/>
      <c r="S86" s="74"/>
      <c r="T86" s="156"/>
      <c r="U86" s="90"/>
      <c r="V86" s="66"/>
      <c r="W86" s="102"/>
      <c r="X86" s="157"/>
      <c r="Y86" s="66"/>
    </row>
    <row r="87" spans="1:25" ht="21" customHeight="1">
      <c r="A87" s="602">
        <v>9</v>
      </c>
      <c r="B87" s="604">
        <v>9</v>
      </c>
      <c r="C87" s="607" t="str">
        <f>_xlfn.IFERROR(VLOOKUP(A87,'出場一覧'!$A:$O,10),"")</f>
        <v>京華</v>
      </c>
      <c r="D87" s="609" t="s">
        <v>328</v>
      </c>
      <c r="E87" s="611" t="str">
        <f>_xlfn.IFERROR(VLOOKUP(A87,'出場一覧'!$A:$O,11),"")</f>
        <v>東　京</v>
      </c>
      <c r="F87" s="613" t="s">
        <v>2</v>
      </c>
      <c r="G87" s="615" t="str">
        <f>_xlfn.IFERROR(VLOOKUP(A87,'出場一覧'!$A:$O,12),"")</f>
        <v>東　京</v>
      </c>
      <c r="H87" s="605" t="s">
        <v>82</v>
      </c>
      <c r="I87" s="63"/>
      <c r="J87" s="61"/>
      <c r="P87" s="165"/>
      <c r="Q87" s="165"/>
      <c r="R87" s="165"/>
      <c r="S87" s="618"/>
      <c r="T87" s="619"/>
      <c r="U87" s="618"/>
      <c r="V87" s="602"/>
      <c r="W87" s="620"/>
      <c r="X87" s="617"/>
      <c r="Y87" s="602"/>
    </row>
    <row r="88" spans="1:25" ht="21" customHeight="1">
      <c r="A88" s="602"/>
      <c r="B88" s="604"/>
      <c r="C88" s="608"/>
      <c r="D88" s="610"/>
      <c r="E88" s="612"/>
      <c r="F88" s="614"/>
      <c r="G88" s="616"/>
      <c r="H88" s="606"/>
      <c r="I88" s="66"/>
      <c r="J88" s="56"/>
      <c r="P88" s="165"/>
      <c r="Q88" s="621"/>
      <c r="R88" s="165"/>
      <c r="S88" s="618"/>
      <c r="T88" s="619"/>
      <c r="U88" s="618"/>
      <c r="V88" s="602"/>
      <c r="W88" s="620"/>
      <c r="X88" s="617"/>
      <c r="Y88" s="602"/>
    </row>
    <row r="89" spans="2:25" ht="21" customHeight="1" thickBot="1">
      <c r="B89" s="100"/>
      <c r="C89" s="101"/>
      <c r="D89" s="156"/>
      <c r="E89" s="101"/>
      <c r="F89" s="66"/>
      <c r="G89" s="102"/>
      <c r="H89" s="157"/>
      <c r="I89" s="66"/>
      <c r="J89" s="623" t="s">
        <v>487</v>
      </c>
      <c r="K89" s="370"/>
      <c r="P89" s="165"/>
      <c r="Q89" s="621"/>
      <c r="R89" s="165"/>
      <c r="S89" s="76"/>
      <c r="T89" s="156"/>
      <c r="U89" s="101"/>
      <c r="V89" s="66"/>
      <c r="W89" s="102"/>
      <c r="X89" s="157"/>
      <c r="Y89" s="66"/>
    </row>
    <row r="90" spans="2:25" ht="21" customHeight="1" thickTop="1">
      <c r="B90" s="100"/>
      <c r="C90" s="51" t="s">
        <v>310</v>
      </c>
      <c r="D90" s="71"/>
      <c r="E90" s="51"/>
      <c r="F90" s="100"/>
      <c r="G90" s="99"/>
      <c r="H90" s="54"/>
      <c r="I90" s="66"/>
      <c r="J90" s="602"/>
      <c r="K90" s="371">
        <v>21</v>
      </c>
      <c r="P90" s="165"/>
      <c r="Q90" s="621"/>
      <c r="R90" s="165"/>
      <c r="S90" s="74"/>
      <c r="T90" s="156"/>
      <c r="U90" s="90"/>
      <c r="V90" s="66"/>
      <c r="W90" s="102"/>
      <c r="X90" s="157"/>
      <c r="Y90" s="66"/>
    </row>
    <row r="91" spans="1:25" ht="21" customHeight="1" thickBot="1">
      <c r="A91" s="602">
        <v>13</v>
      </c>
      <c r="B91" s="604">
        <v>10</v>
      </c>
      <c r="C91" s="607" t="str">
        <f>_xlfn.IFERROR(VLOOKUP(A91,'出場一覧'!$A:$O,10),"")</f>
        <v>岡崎城西</v>
      </c>
      <c r="D91" s="609" t="s">
        <v>328</v>
      </c>
      <c r="E91" s="611" t="str">
        <f>_xlfn.IFERROR(VLOOKUP(A91,'出場一覧'!$A:$O,11),"")</f>
        <v>東　海</v>
      </c>
      <c r="F91" s="613" t="s">
        <v>2</v>
      </c>
      <c r="G91" s="615" t="str">
        <f>_xlfn.IFERROR(VLOOKUP(A91,'出場一覧'!$A:$O,12),"")</f>
        <v>愛　知</v>
      </c>
      <c r="H91" s="605" t="s">
        <v>82</v>
      </c>
      <c r="I91" s="329"/>
      <c r="J91" s="359"/>
      <c r="K91" s="360"/>
      <c r="P91" s="165"/>
      <c r="Q91" s="621"/>
      <c r="R91" s="165"/>
      <c r="S91" s="618"/>
      <c r="T91" s="619"/>
      <c r="U91" s="618"/>
      <c r="V91" s="602"/>
      <c r="W91" s="620"/>
      <c r="X91" s="617"/>
      <c r="Y91" s="602"/>
    </row>
    <row r="92" spans="1:25" ht="21" customHeight="1" thickTop="1">
      <c r="A92" s="602"/>
      <c r="B92" s="604"/>
      <c r="C92" s="608"/>
      <c r="D92" s="610"/>
      <c r="E92" s="612"/>
      <c r="F92" s="614"/>
      <c r="G92" s="616"/>
      <c r="H92" s="606"/>
      <c r="I92" s="51"/>
      <c r="J92" s="51"/>
      <c r="P92" s="165"/>
      <c r="Q92" s="165"/>
      <c r="R92" s="165"/>
      <c r="S92" s="618"/>
      <c r="T92" s="619"/>
      <c r="U92" s="618"/>
      <c r="V92" s="602"/>
      <c r="W92" s="620"/>
      <c r="X92" s="617"/>
      <c r="Y92" s="602"/>
    </row>
  </sheetData>
  <sheetProtection/>
  <mergeCells count="368">
    <mergeCell ref="X16:X17"/>
    <mergeCell ref="Y16:Y17"/>
    <mergeCell ref="W4:W5"/>
    <mergeCell ref="U8:U9"/>
    <mergeCell ref="V8:V9"/>
    <mergeCell ref="W8:W9"/>
    <mergeCell ref="W12:W13"/>
    <mergeCell ref="R13:R16"/>
    <mergeCell ref="T12:T13"/>
    <mergeCell ref="U12:U13"/>
    <mergeCell ref="V12:V13"/>
    <mergeCell ref="Y8:Y9"/>
    <mergeCell ref="E12:E13"/>
    <mergeCell ref="F12:F13"/>
    <mergeCell ref="G12:G13"/>
    <mergeCell ref="H12:H13"/>
    <mergeCell ref="Y4:Y5"/>
    <mergeCell ref="Q6:Q8"/>
    <mergeCell ref="J7:J8"/>
    <mergeCell ref="U4:U5"/>
    <mergeCell ref="V4:V5"/>
    <mergeCell ref="T4:T5"/>
    <mergeCell ref="B4:B5"/>
    <mergeCell ref="C4:C5"/>
    <mergeCell ref="D4:D5"/>
    <mergeCell ref="E4:E5"/>
    <mergeCell ref="S8:S9"/>
    <mergeCell ref="T8:T9"/>
    <mergeCell ref="F4:F5"/>
    <mergeCell ref="G4:G5"/>
    <mergeCell ref="H4:H5"/>
    <mergeCell ref="D8:D9"/>
    <mergeCell ref="E8:E9"/>
    <mergeCell ref="F8:F9"/>
    <mergeCell ref="G8:G9"/>
    <mergeCell ref="H8:H9"/>
    <mergeCell ref="S4:S5"/>
    <mergeCell ref="I17:I20"/>
    <mergeCell ref="J17:J19"/>
    <mergeCell ref="Q17:Q19"/>
    <mergeCell ref="R17:R20"/>
    <mergeCell ref="B20:B21"/>
    <mergeCell ref="C20:C21"/>
    <mergeCell ref="D20:D21"/>
    <mergeCell ref="E20:E21"/>
    <mergeCell ref="F20:F21"/>
    <mergeCell ref="G20:G21"/>
    <mergeCell ref="K12:K13"/>
    <mergeCell ref="P12:P13"/>
    <mergeCell ref="S12:S13"/>
    <mergeCell ref="I9:I12"/>
    <mergeCell ref="R9:R12"/>
    <mergeCell ref="B12:B13"/>
    <mergeCell ref="C12:C13"/>
    <mergeCell ref="D12:D13"/>
    <mergeCell ref="B8:B9"/>
    <mergeCell ref="C8:C9"/>
    <mergeCell ref="T20:T21"/>
    <mergeCell ref="U20:U21"/>
    <mergeCell ref="V20:V21"/>
    <mergeCell ref="W20:W21"/>
    <mergeCell ref="B16:B17"/>
    <mergeCell ref="C16:C17"/>
    <mergeCell ref="D16:D17"/>
    <mergeCell ref="E16:E17"/>
    <mergeCell ref="F16:F17"/>
    <mergeCell ref="G16:G17"/>
    <mergeCell ref="X20:X21"/>
    <mergeCell ref="Y20:Y21"/>
    <mergeCell ref="H16:H17"/>
    <mergeCell ref="S16:S17"/>
    <mergeCell ref="T16:T17"/>
    <mergeCell ref="U16:U17"/>
    <mergeCell ref="V16:V17"/>
    <mergeCell ref="W16:W17"/>
    <mergeCell ref="H20:H21"/>
    <mergeCell ref="S20:S21"/>
    <mergeCell ref="B24:B25"/>
    <mergeCell ref="C24:C25"/>
    <mergeCell ref="D24:D25"/>
    <mergeCell ref="E24:E25"/>
    <mergeCell ref="F24:F25"/>
    <mergeCell ref="G24:G25"/>
    <mergeCell ref="H24:H25"/>
    <mergeCell ref="S24:S25"/>
    <mergeCell ref="T24:T25"/>
    <mergeCell ref="U24:U25"/>
    <mergeCell ref="V24:V25"/>
    <mergeCell ref="W24:W25"/>
    <mergeCell ref="Q26:Q27"/>
    <mergeCell ref="J27:J28"/>
    <mergeCell ref="B28:B29"/>
    <mergeCell ref="C28:C29"/>
    <mergeCell ref="D28:D29"/>
    <mergeCell ref="E28:E29"/>
    <mergeCell ref="F28:F29"/>
    <mergeCell ref="G28:G29"/>
    <mergeCell ref="B32:B33"/>
    <mergeCell ref="C32:C33"/>
    <mergeCell ref="D32:D33"/>
    <mergeCell ref="E32:E33"/>
    <mergeCell ref="F32:F33"/>
    <mergeCell ref="G32:G33"/>
    <mergeCell ref="H32:H33"/>
    <mergeCell ref="S32:S33"/>
    <mergeCell ref="T32:T33"/>
    <mergeCell ref="U32:U33"/>
    <mergeCell ref="V32:V33"/>
    <mergeCell ref="W32:W33"/>
    <mergeCell ref="I29:I32"/>
    <mergeCell ref="R29:R32"/>
    <mergeCell ref="X32:X33"/>
    <mergeCell ref="Y32:Y33"/>
    <mergeCell ref="K33:K35"/>
    <mergeCell ref="P33:P35"/>
    <mergeCell ref="R33:R36"/>
    <mergeCell ref="B36:B37"/>
    <mergeCell ref="C36:C37"/>
    <mergeCell ref="D36:D37"/>
    <mergeCell ref="E36:E37"/>
    <mergeCell ref="F36:F37"/>
    <mergeCell ref="T36:T37"/>
    <mergeCell ref="U36:U37"/>
    <mergeCell ref="V36:V37"/>
    <mergeCell ref="L49:O49"/>
    <mergeCell ref="O52:P52"/>
    <mergeCell ref="K52:L52"/>
    <mergeCell ref="F40:F41"/>
    <mergeCell ref="G40:G41"/>
    <mergeCell ref="W36:W37"/>
    <mergeCell ref="I37:I40"/>
    <mergeCell ref="J37:J39"/>
    <mergeCell ref="Q37:Q39"/>
    <mergeCell ref="R37:R40"/>
    <mergeCell ref="G36:G37"/>
    <mergeCell ref="H36:H37"/>
    <mergeCell ref="S36:S37"/>
    <mergeCell ref="U49:U50"/>
    <mergeCell ref="V49:V50"/>
    <mergeCell ref="W49:W50"/>
    <mergeCell ref="B49:B50"/>
    <mergeCell ref="C49:C50"/>
    <mergeCell ref="D49:D50"/>
    <mergeCell ref="E49:E50"/>
    <mergeCell ref="F49:F50"/>
    <mergeCell ref="G49:G50"/>
    <mergeCell ref="H49:H50"/>
    <mergeCell ref="B53:B54"/>
    <mergeCell ref="C53:C54"/>
    <mergeCell ref="D53:D54"/>
    <mergeCell ref="E53:E54"/>
    <mergeCell ref="F53:F54"/>
    <mergeCell ref="G53:G54"/>
    <mergeCell ref="U53:U54"/>
    <mergeCell ref="V53:V54"/>
    <mergeCell ref="W53:W54"/>
    <mergeCell ref="O54:O56"/>
    <mergeCell ref="L54:L56"/>
    <mergeCell ref="H61:H62"/>
    <mergeCell ref="S61:S62"/>
    <mergeCell ref="T61:T62"/>
    <mergeCell ref="U61:U62"/>
    <mergeCell ref="I50:I53"/>
    <mergeCell ref="G57:G58"/>
    <mergeCell ref="H57:H58"/>
    <mergeCell ref="S57:S58"/>
    <mergeCell ref="T57:T58"/>
    <mergeCell ref="S53:S54"/>
    <mergeCell ref="T53:T54"/>
    <mergeCell ref="R50:R53"/>
    <mergeCell ref="H53:H54"/>
    <mergeCell ref="S49:S50"/>
    <mergeCell ref="T49:T50"/>
    <mergeCell ref="L67:O67"/>
    <mergeCell ref="L68:O68"/>
    <mergeCell ref="O60:P60"/>
    <mergeCell ref="K60:L60"/>
    <mergeCell ref="Y53:Y54"/>
    <mergeCell ref="B57:B58"/>
    <mergeCell ref="C57:C58"/>
    <mergeCell ref="D57:D58"/>
    <mergeCell ref="E57:E58"/>
    <mergeCell ref="F57:F58"/>
    <mergeCell ref="T69:T70"/>
    <mergeCell ref="U69:U70"/>
    <mergeCell ref="V69:V70"/>
    <mergeCell ref="W69:W70"/>
    <mergeCell ref="U57:U58"/>
    <mergeCell ref="V57:V58"/>
    <mergeCell ref="W57:W58"/>
    <mergeCell ref="M72:N73"/>
    <mergeCell ref="B73:B74"/>
    <mergeCell ref="C73:C74"/>
    <mergeCell ref="D73:D74"/>
    <mergeCell ref="E73:E74"/>
    <mergeCell ref="F73:F74"/>
    <mergeCell ref="G73:G74"/>
    <mergeCell ref="V61:V62"/>
    <mergeCell ref="W61:W62"/>
    <mergeCell ref="B61:B62"/>
    <mergeCell ref="C61:C62"/>
    <mergeCell ref="D61:D62"/>
    <mergeCell ref="E61:E62"/>
    <mergeCell ref="F61:F62"/>
    <mergeCell ref="G61:G62"/>
    <mergeCell ref="I58:I61"/>
    <mergeCell ref="R58:R61"/>
    <mergeCell ref="G69:G70"/>
    <mergeCell ref="H69:H70"/>
    <mergeCell ref="S69:S70"/>
    <mergeCell ref="L69:O69"/>
    <mergeCell ref="X73:X74"/>
    <mergeCell ref="Y73:Y74"/>
    <mergeCell ref="T73:T74"/>
    <mergeCell ref="U73:U74"/>
    <mergeCell ref="V73:V74"/>
    <mergeCell ref="W73:W74"/>
    <mergeCell ref="H78:H79"/>
    <mergeCell ref="S78:S79"/>
    <mergeCell ref="J80:J81"/>
    <mergeCell ref="H73:H74"/>
    <mergeCell ref="S73:S74"/>
    <mergeCell ref="B69:B70"/>
    <mergeCell ref="C69:C70"/>
    <mergeCell ref="D69:D70"/>
    <mergeCell ref="E69:E70"/>
    <mergeCell ref="F69:F70"/>
    <mergeCell ref="B78:B79"/>
    <mergeCell ref="C78:C79"/>
    <mergeCell ref="D78:D79"/>
    <mergeCell ref="E78:E79"/>
    <mergeCell ref="F78:F79"/>
    <mergeCell ref="G78:G79"/>
    <mergeCell ref="S87:S88"/>
    <mergeCell ref="T87:T88"/>
    <mergeCell ref="J89:J90"/>
    <mergeCell ref="B82:B83"/>
    <mergeCell ref="C82:C83"/>
    <mergeCell ref="D82:D83"/>
    <mergeCell ref="E82:E83"/>
    <mergeCell ref="F82:F83"/>
    <mergeCell ref="G82:G83"/>
    <mergeCell ref="H82:H83"/>
    <mergeCell ref="U87:U88"/>
    <mergeCell ref="V87:V88"/>
    <mergeCell ref="W87:W88"/>
    <mergeCell ref="Q88:Q91"/>
    <mergeCell ref="B87:B88"/>
    <mergeCell ref="C87:C88"/>
    <mergeCell ref="D87:D88"/>
    <mergeCell ref="E87:E88"/>
    <mergeCell ref="F87:F88"/>
    <mergeCell ref="G87:G88"/>
    <mergeCell ref="Q80:Q81"/>
    <mergeCell ref="B91:B92"/>
    <mergeCell ref="C91:C92"/>
    <mergeCell ref="D91:D92"/>
    <mergeCell ref="E91:E92"/>
    <mergeCell ref="F91:F92"/>
    <mergeCell ref="G91:G92"/>
    <mergeCell ref="H87:H88"/>
    <mergeCell ref="S82:S83"/>
    <mergeCell ref="T82:T83"/>
    <mergeCell ref="U82:U83"/>
    <mergeCell ref="V82:V83"/>
    <mergeCell ref="W82:W83"/>
    <mergeCell ref="V78:V79"/>
    <mergeCell ref="W78:W79"/>
    <mergeCell ref="T78:T79"/>
    <mergeCell ref="U78:U79"/>
    <mergeCell ref="H91:H92"/>
    <mergeCell ref="S91:S92"/>
    <mergeCell ref="T91:T92"/>
    <mergeCell ref="U91:U92"/>
    <mergeCell ref="V91:V92"/>
    <mergeCell ref="W91:W92"/>
    <mergeCell ref="X24:X25"/>
    <mergeCell ref="Y24:Y25"/>
    <mergeCell ref="Y91:Y92"/>
    <mergeCell ref="X91:X92"/>
    <mergeCell ref="Y87:Y88"/>
    <mergeCell ref="X87:X88"/>
    <mergeCell ref="X82:X83"/>
    <mergeCell ref="Y78:Y79"/>
    <mergeCell ref="X78:X79"/>
    <mergeCell ref="Y82:Y83"/>
    <mergeCell ref="H28:H29"/>
    <mergeCell ref="S28:S29"/>
    <mergeCell ref="T28:T29"/>
    <mergeCell ref="U28:U29"/>
    <mergeCell ref="V28:V29"/>
    <mergeCell ref="W28:W29"/>
    <mergeCell ref="Z28:Z29"/>
    <mergeCell ref="A16:A17"/>
    <mergeCell ref="A28:A29"/>
    <mergeCell ref="X8:X9"/>
    <mergeCell ref="X4:X5"/>
    <mergeCell ref="A4:A5"/>
    <mergeCell ref="Y12:Y13"/>
    <mergeCell ref="X12:X13"/>
    <mergeCell ref="X28:X29"/>
    <mergeCell ref="Y28:Y29"/>
    <mergeCell ref="B40:B41"/>
    <mergeCell ref="C40:C41"/>
    <mergeCell ref="D40:D41"/>
    <mergeCell ref="E40:E41"/>
    <mergeCell ref="Z4:Z5"/>
    <mergeCell ref="Z8:Z9"/>
    <mergeCell ref="Z12:Z13"/>
    <mergeCell ref="Z16:Z17"/>
    <mergeCell ref="Z20:Z21"/>
    <mergeCell ref="Z24:Z25"/>
    <mergeCell ref="Y40:Y41"/>
    <mergeCell ref="X40:X41"/>
    <mergeCell ref="Y36:Y37"/>
    <mergeCell ref="X36:X37"/>
    <mergeCell ref="H40:H41"/>
    <mergeCell ref="S40:S41"/>
    <mergeCell ref="T40:T41"/>
    <mergeCell ref="U40:U41"/>
    <mergeCell ref="V40:V41"/>
    <mergeCell ref="W40:W41"/>
    <mergeCell ref="Z32:Z33"/>
    <mergeCell ref="Z36:Z37"/>
    <mergeCell ref="Z40:Z41"/>
    <mergeCell ref="A8:A9"/>
    <mergeCell ref="A12:A13"/>
    <mergeCell ref="A20:A21"/>
    <mergeCell ref="A24:A25"/>
    <mergeCell ref="A32:A33"/>
    <mergeCell ref="A36:A37"/>
    <mergeCell ref="A40:A41"/>
    <mergeCell ref="X49:X50"/>
    <mergeCell ref="X69:X70"/>
    <mergeCell ref="Y61:Y62"/>
    <mergeCell ref="X61:X62"/>
    <mergeCell ref="Y57:Y58"/>
    <mergeCell ref="X57:X58"/>
    <mergeCell ref="Y69:Y70"/>
    <mergeCell ref="Y49:Y50"/>
    <mergeCell ref="X53:X54"/>
    <mergeCell ref="Z69:Z70"/>
    <mergeCell ref="Z73:Z74"/>
    <mergeCell ref="Z78:Z79"/>
    <mergeCell ref="Z82:Z83"/>
    <mergeCell ref="A49:A50"/>
    <mergeCell ref="A53:A54"/>
    <mergeCell ref="A57:A58"/>
    <mergeCell ref="A61:A62"/>
    <mergeCell ref="A69:A70"/>
    <mergeCell ref="A73:A74"/>
    <mergeCell ref="L47:O47"/>
    <mergeCell ref="L48:O48"/>
    <mergeCell ref="A87:A88"/>
    <mergeCell ref="A91:A92"/>
    <mergeCell ref="Z49:Z50"/>
    <mergeCell ref="Z53:Z54"/>
    <mergeCell ref="Z57:Z58"/>
    <mergeCell ref="Z61:Z62"/>
    <mergeCell ref="A78:A79"/>
    <mergeCell ref="A82:A83"/>
    <mergeCell ref="O34:O35"/>
    <mergeCell ref="L34:L35"/>
    <mergeCell ref="L21:L23"/>
    <mergeCell ref="O21:O23"/>
    <mergeCell ref="L2:O2"/>
    <mergeCell ref="L3:O3"/>
    <mergeCell ref="L4:O4"/>
  </mergeCells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Z104"/>
  <sheetViews>
    <sheetView tabSelected="1" view="pageBreakPreview" zoomScale="40" zoomScaleNormal="40" zoomScaleSheetLayoutView="40" zoomScalePageLayoutView="0" workbookViewId="0" topLeftCell="A7">
      <selection activeCell="U21" sqref="U21:U22"/>
    </sheetView>
  </sheetViews>
  <sheetFormatPr defaultColWidth="6.57421875" defaultRowHeight="15"/>
  <cols>
    <col min="1" max="1" width="9.140625" style="112" customWidth="1"/>
    <col min="2" max="2" width="6.421875" style="114" customWidth="1"/>
    <col min="3" max="3" width="31.7109375" style="143" customWidth="1"/>
    <col min="4" max="4" width="4.140625" style="118" customWidth="1"/>
    <col min="5" max="5" width="14.421875" style="119" bestFit="1" customWidth="1"/>
    <col min="6" max="6" width="4.140625" style="95" customWidth="1"/>
    <col min="7" max="7" width="14.421875" style="113" bestFit="1" customWidth="1"/>
    <col min="8" max="8" width="4.140625" style="116" customWidth="1"/>
    <col min="9" max="9" width="6.57421875" style="40" customWidth="1"/>
    <col min="10" max="16" width="6.57421875" style="242" customWidth="1"/>
    <col min="17" max="18" width="6.57421875" style="40" customWidth="1"/>
    <col min="19" max="19" width="31.7109375" style="143" customWidth="1"/>
    <col min="20" max="20" width="4.140625" style="118" customWidth="1"/>
    <col min="21" max="21" width="14.421875" style="119" bestFit="1" customWidth="1"/>
    <col min="22" max="22" width="4.140625" style="95" customWidth="1"/>
    <col min="23" max="23" width="14.421875" style="114" bestFit="1" customWidth="1"/>
    <col min="24" max="24" width="4.140625" style="116" customWidth="1"/>
    <col min="25" max="25" width="6.421875" style="114" customWidth="1"/>
    <col min="26" max="26" width="10.8515625" style="181" customWidth="1"/>
    <col min="27" max="244" width="9.00390625" style="114" customWidth="1"/>
    <col min="245" max="245" width="3.7109375" style="114" customWidth="1"/>
    <col min="246" max="246" width="6.7109375" style="114" customWidth="1"/>
    <col min="247" max="247" width="0" style="114" hidden="1" customWidth="1"/>
    <col min="248" max="248" width="27.421875" style="114" customWidth="1"/>
    <col min="249" max="249" width="3.00390625" style="114" bestFit="1" customWidth="1"/>
    <col min="250" max="250" width="13.8515625" style="114" customWidth="1"/>
    <col min="251" max="251" width="3.57421875" style="114" customWidth="1"/>
    <col min="252" max="252" width="12.421875" style="114" customWidth="1"/>
    <col min="253" max="253" width="3.57421875" style="114" bestFit="1" customWidth="1"/>
    <col min="254" max="16384" width="6.57421875" style="114" customWidth="1"/>
  </cols>
  <sheetData>
    <row r="1" spans="2:25" ht="63" customHeight="1">
      <c r="B1" s="593" t="s">
        <v>323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</row>
    <row r="2" spans="1:26" s="91" customFormat="1" ht="27" customHeight="1">
      <c r="A2" s="50"/>
      <c r="B2" s="51"/>
      <c r="C2" s="141"/>
      <c r="D2" s="96"/>
      <c r="E2" s="110"/>
      <c r="F2" s="110"/>
      <c r="G2" s="115"/>
      <c r="H2" s="116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571" t="s">
        <v>315</v>
      </c>
      <c r="T2" s="571"/>
      <c r="U2" s="571"/>
      <c r="V2" s="571"/>
      <c r="W2" s="571"/>
      <c r="X2" s="571"/>
      <c r="Y2" s="571"/>
      <c r="Z2" s="181"/>
    </row>
    <row r="3" spans="1:26" s="91" customFormat="1" ht="30" customHeight="1">
      <c r="A3" s="117"/>
      <c r="B3" s="39" t="s">
        <v>314</v>
      </c>
      <c r="C3" s="142"/>
      <c r="D3" s="118"/>
      <c r="E3" s="118"/>
      <c r="F3" s="95"/>
      <c r="G3" s="115"/>
      <c r="H3" s="116"/>
      <c r="I3" s="110"/>
      <c r="J3" s="325"/>
      <c r="K3" s="325"/>
      <c r="L3" s="539" t="s">
        <v>479</v>
      </c>
      <c r="M3" s="539"/>
      <c r="N3" s="539"/>
      <c r="O3" s="539"/>
      <c r="P3" s="325"/>
      <c r="Q3" s="110"/>
      <c r="R3" s="110"/>
      <c r="S3" s="572" t="s">
        <v>200</v>
      </c>
      <c r="T3" s="572"/>
      <c r="U3" s="572"/>
      <c r="V3" s="572"/>
      <c r="W3" s="572"/>
      <c r="X3" s="572"/>
      <c r="Y3" s="572"/>
      <c r="Z3" s="181"/>
    </row>
    <row r="4" spans="12:22" ht="12" customHeight="1">
      <c r="L4" s="539"/>
      <c r="M4" s="539"/>
      <c r="N4" s="539"/>
      <c r="O4" s="539"/>
      <c r="S4" s="150"/>
      <c r="T4" s="121"/>
      <c r="U4" s="120"/>
      <c r="V4" s="176"/>
    </row>
    <row r="5" spans="1:26" ht="30" customHeight="1" thickBot="1">
      <c r="A5" s="545">
        <v>19</v>
      </c>
      <c r="B5" s="570">
        <v>1</v>
      </c>
      <c r="C5" s="566" t="str">
        <f>_xlfn.IFERROR(VLOOKUP(A5,'出場一覧'!$A:$O,13),"")</f>
        <v>相生学院</v>
      </c>
      <c r="D5" s="567" t="s">
        <v>328</v>
      </c>
      <c r="E5" s="562" t="str">
        <f>_xlfn.IFERROR(VLOOKUP(A5,'出場一覧'!$A:$O,14),"")</f>
        <v>近　畿</v>
      </c>
      <c r="F5" s="561" t="s">
        <v>2</v>
      </c>
      <c r="G5" s="562" t="str">
        <f>_xlfn.IFERROR(VLOOKUP(A5,'出場一覧'!$A:$O,15),"")</f>
        <v>兵　庫</v>
      </c>
      <c r="H5" s="564" t="s">
        <v>82</v>
      </c>
      <c r="I5" s="210"/>
      <c r="J5" s="98"/>
      <c r="K5" s="98"/>
      <c r="L5" s="538" t="s">
        <v>491</v>
      </c>
      <c r="M5" s="538"/>
      <c r="N5" s="538"/>
      <c r="O5" s="538"/>
      <c r="P5" s="98"/>
      <c r="Q5" s="19"/>
      <c r="R5" s="210"/>
      <c r="S5" s="566" t="str">
        <f>_xlfn.IFERROR(VLOOKUP(Z5,'出場一覧'!$A:$O,13),"")</f>
        <v>山村学園</v>
      </c>
      <c r="T5" s="567" t="s">
        <v>328</v>
      </c>
      <c r="U5" s="562" t="str">
        <f>_xlfn.IFERROR(VLOOKUP(Z5,'出場一覧'!$A:$O,14),"")</f>
        <v>北関東</v>
      </c>
      <c r="V5" s="561" t="s">
        <v>2</v>
      </c>
      <c r="W5" s="562" t="str">
        <f>_xlfn.IFERROR(VLOOKUP(Z5,'出場一覧'!$A:$O,15),"")</f>
        <v>埼　玉</v>
      </c>
      <c r="X5" s="564" t="s">
        <v>82</v>
      </c>
      <c r="Y5" s="563">
        <v>17</v>
      </c>
      <c r="Z5" s="539">
        <v>6</v>
      </c>
    </row>
    <row r="6" spans="1:26" ht="30" customHeight="1" thickBot="1" thickTop="1">
      <c r="A6" s="545"/>
      <c r="B6" s="570"/>
      <c r="C6" s="566"/>
      <c r="D6" s="567"/>
      <c r="E6" s="562"/>
      <c r="F6" s="561"/>
      <c r="G6" s="562"/>
      <c r="H6" s="564"/>
      <c r="I6" s="98"/>
      <c r="J6" s="224"/>
      <c r="K6" s="98"/>
      <c r="L6" s="538">
        <v>21</v>
      </c>
      <c r="M6" s="538"/>
      <c r="N6" s="538"/>
      <c r="O6" s="538"/>
      <c r="P6" s="98"/>
      <c r="Q6" s="228"/>
      <c r="R6" s="538" t="s">
        <v>201</v>
      </c>
      <c r="S6" s="566"/>
      <c r="T6" s="567"/>
      <c r="U6" s="562"/>
      <c r="V6" s="561"/>
      <c r="W6" s="562"/>
      <c r="X6" s="564"/>
      <c r="Y6" s="563"/>
      <c r="Z6" s="539"/>
    </row>
    <row r="7" spans="1:26" ht="30" customHeight="1" thickTop="1">
      <c r="A7" s="545"/>
      <c r="B7" s="570">
        <v>2</v>
      </c>
      <c r="C7" s="560" t="s">
        <v>236</v>
      </c>
      <c r="D7" s="560"/>
      <c r="E7" s="560"/>
      <c r="F7" s="560"/>
      <c r="G7" s="560"/>
      <c r="H7" s="560"/>
      <c r="I7" s="208"/>
      <c r="J7" s="236"/>
      <c r="K7" s="211"/>
      <c r="L7" s="203"/>
      <c r="M7" s="310"/>
      <c r="N7" s="203"/>
      <c r="O7" s="203"/>
      <c r="P7" s="206"/>
      <c r="Q7" s="239">
        <v>21</v>
      </c>
      <c r="R7" s="583"/>
      <c r="S7" s="566" t="str">
        <f>_xlfn.IFERROR(VLOOKUP(Z7,'出場一覧'!$A:$O,13),"")</f>
        <v>城南学園</v>
      </c>
      <c r="T7" s="567" t="s">
        <v>328</v>
      </c>
      <c r="U7" s="562" t="str">
        <f>_xlfn.IFERROR(VLOOKUP(Z7,'出場一覧'!$A:$O,14),"")</f>
        <v>近　畿</v>
      </c>
      <c r="V7" s="561" t="s">
        <v>2</v>
      </c>
      <c r="W7" s="562" t="str">
        <f>_xlfn.IFERROR(VLOOKUP(Z7,'出場一覧'!$A:$O,15),"")</f>
        <v>大　阪</v>
      </c>
      <c r="X7" s="564" t="s">
        <v>82</v>
      </c>
      <c r="Y7" s="563">
        <v>18</v>
      </c>
      <c r="Z7" s="539">
        <v>22</v>
      </c>
    </row>
    <row r="8" spans="1:26" ht="30" customHeight="1" thickBot="1">
      <c r="A8" s="545"/>
      <c r="B8" s="570"/>
      <c r="C8" s="560"/>
      <c r="D8" s="560"/>
      <c r="E8" s="560"/>
      <c r="F8" s="560"/>
      <c r="G8" s="560"/>
      <c r="H8" s="560"/>
      <c r="I8" s="98"/>
      <c r="J8" s="538" t="s">
        <v>202</v>
      </c>
      <c r="K8" s="224"/>
      <c r="L8" s="203"/>
      <c r="M8" s="310"/>
      <c r="N8" s="203"/>
      <c r="O8" s="203"/>
      <c r="P8" s="229"/>
      <c r="Q8" s="538" t="s">
        <v>203</v>
      </c>
      <c r="R8" s="98"/>
      <c r="S8" s="566"/>
      <c r="T8" s="567"/>
      <c r="U8" s="562"/>
      <c r="V8" s="561"/>
      <c r="W8" s="562"/>
      <c r="X8" s="564"/>
      <c r="Y8" s="563"/>
      <c r="Z8" s="539"/>
    </row>
    <row r="9" spans="1:26" ht="30" customHeight="1" thickBot="1" thickTop="1">
      <c r="A9" s="545">
        <v>21</v>
      </c>
      <c r="B9" s="570">
        <v>3</v>
      </c>
      <c r="C9" s="566" t="str">
        <f>_xlfn.IFERROR(VLOOKUP(A9,'出場一覧'!$A:$O,13),"")</f>
        <v>同志社女子</v>
      </c>
      <c r="D9" s="567" t="s">
        <v>328</v>
      </c>
      <c r="E9" s="562" t="str">
        <f>_xlfn.IFERROR(VLOOKUP(A9,'出場一覧'!$A:$O,14),"")</f>
        <v>近　畿</v>
      </c>
      <c r="F9" s="561" t="s">
        <v>2</v>
      </c>
      <c r="G9" s="562" t="str">
        <f>_xlfn.IFERROR(VLOOKUP(A9,'出場一覧'!$A:$O,15),"")</f>
        <v>京　都</v>
      </c>
      <c r="H9" s="564" t="s">
        <v>82</v>
      </c>
      <c r="I9" s="326"/>
      <c r="J9" s="568"/>
      <c r="K9" s="225">
        <v>30</v>
      </c>
      <c r="L9" s="21"/>
      <c r="M9" s="310"/>
      <c r="N9" s="203"/>
      <c r="O9" s="203"/>
      <c r="P9" s="238">
        <v>21</v>
      </c>
      <c r="Q9" s="538"/>
      <c r="R9" s="26"/>
      <c r="S9" s="566" t="str">
        <f>_xlfn.IFERROR(VLOOKUP(Z9,'出場一覧'!$A:$O,13),"")</f>
        <v>日大山形</v>
      </c>
      <c r="T9" s="567" t="s">
        <v>328</v>
      </c>
      <c r="U9" s="562" t="str">
        <f>_xlfn.IFERROR(VLOOKUP(Z9,'出場一覧'!$A:$O,14),"")</f>
        <v>東　北</v>
      </c>
      <c r="V9" s="561" t="s">
        <v>2</v>
      </c>
      <c r="W9" s="562" t="str">
        <f>_xlfn.IFERROR(VLOOKUP(Z9,'出場一覧'!$A:$O,15),"")</f>
        <v>山　形</v>
      </c>
      <c r="X9" s="564" t="s">
        <v>82</v>
      </c>
      <c r="Y9" s="563">
        <v>19</v>
      </c>
      <c r="Z9" s="539">
        <v>5</v>
      </c>
    </row>
    <row r="10" spans="1:26" ht="28.5" customHeight="1" thickBot="1" thickTop="1">
      <c r="A10" s="545"/>
      <c r="B10" s="570"/>
      <c r="C10" s="566"/>
      <c r="D10" s="567"/>
      <c r="E10" s="562"/>
      <c r="F10" s="561"/>
      <c r="G10" s="562"/>
      <c r="H10" s="564"/>
      <c r="I10" s="538" t="s">
        <v>204</v>
      </c>
      <c r="J10" s="232"/>
      <c r="K10" s="207"/>
      <c r="L10" s="207"/>
      <c r="M10" s="216"/>
      <c r="N10" s="98"/>
      <c r="O10" s="98"/>
      <c r="P10" s="346"/>
      <c r="Q10" s="229"/>
      <c r="R10" s="538" t="s">
        <v>205</v>
      </c>
      <c r="S10" s="566"/>
      <c r="T10" s="567"/>
      <c r="U10" s="562"/>
      <c r="V10" s="561"/>
      <c r="W10" s="562"/>
      <c r="X10" s="564"/>
      <c r="Y10" s="563"/>
      <c r="Z10" s="539"/>
    </row>
    <row r="11" spans="1:26" ht="30" customHeight="1" thickBot="1" thickTop="1">
      <c r="A11" s="545">
        <v>1</v>
      </c>
      <c r="B11" s="570">
        <v>4</v>
      </c>
      <c r="C11" s="566" t="str">
        <f>_xlfn.IFERROR(VLOOKUP(A11,'出場一覧'!$A:$O,13),"")</f>
        <v>札幌光星</v>
      </c>
      <c r="D11" s="567" t="s">
        <v>328</v>
      </c>
      <c r="E11" s="562" t="str">
        <f>_xlfn.IFERROR(VLOOKUP(A11,'出場一覧'!$A:$O,14),"")</f>
        <v>北海道</v>
      </c>
      <c r="F11" s="561" t="s">
        <v>2</v>
      </c>
      <c r="G11" s="562" t="str">
        <f>_xlfn.IFERROR(VLOOKUP(A11,'出場一覧'!$A:$O,15),"")</f>
        <v>北海道</v>
      </c>
      <c r="H11" s="564" t="s">
        <v>82</v>
      </c>
      <c r="I11" s="645"/>
      <c r="J11" s="225">
        <v>30</v>
      </c>
      <c r="K11" s="98"/>
      <c r="L11" s="207"/>
      <c r="M11" s="216"/>
      <c r="N11" s="98"/>
      <c r="O11" s="98"/>
      <c r="P11" s="207"/>
      <c r="Q11" s="237">
        <v>30</v>
      </c>
      <c r="R11" s="592"/>
      <c r="S11" s="566" t="str">
        <f>_xlfn.IFERROR(VLOOKUP(Z11,'出場一覧'!$A:$O,13),"")</f>
        <v>椙山女学園</v>
      </c>
      <c r="T11" s="567" t="s">
        <v>328</v>
      </c>
      <c r="U11" s="562" t="str">
        <f>_xlfn.IFERROR(VLOOKUP(Z11,'出場一覧'!$A:$O,14),"")</f>
        <v>東　海</v>
      </c>
      <c r="V11" s="561" t="s">
        <v>2</v>
      </c>
      <c r="W11" s="562" t="str">
        <f>_xlfn.IFERROR(VLOOKUP(Z11,'出場一覧'!$A:$O,15),"")</f>
        <v>愛　知</v>
      </c>
      <c r="X11" s="564" t="s">
        <v>82</v>
      </c>
      <c r="Y11" s="563">
        <v>20</v>
      </c>
      <c r="Z11" s="539">
        <v>13</v>
      </c>
    </row>
    <row r="12" spans="1:26" ht="30" customHeight="1" thickBot="1" thickTop="1">
      <c r="A12" s="545"/>
      <c r="B12" s="570"/>
      <c r="C12" s="566"/>
      <c r="D12" s="567"/>
      <c r="E12" s="562"/>
      <c r="F12" s="561"/>
      <c r="G12" s="562"/>
      <c r="H12" s="564"/>
      <c r="I12" s="98"/>
      <c r="J12" s="98"/>
      <c r="K12" s="538" t="s">
        <v>206</v>
      </c>
      <c r="L12" s="218"/>
      <c r="M12" s="216"/>
      <c r="N12" s="98"/>
      <c r="O12" s="229"/>
      <c r="P12" s="569" t="s">
        <v>207</v>
      </c>
      <c r="Q12" s="98"/>
      <c r="R12" s="98"/>
      <c r="S12" s="566"/>
      <c r="T12" s="567"/>
      <c r="U12" s="562"/>
      <c r="V12" s="561"/>
      <c r="W12" s="562"/>
      <c r="X12" s="564"/>
      <c r="Y12" s="563"/>
      <c r="Z12" s="539"/>
    </row>
    <row r="13" spans="1:26" ht="30" customHeight="1" thickTop="1">
      <c r="A13" s="545">
        <v>18</v>
      </c>
      <c r="B13" s="570">
        <v>5</v>
      </c>
      <c r="C13" s="566" t="str">
        <f>_xlfn.IFERROR(VLOOKUP(A13,'出場一覧'!$A:$O,13),"")</f>
        <v>北陸学院</v>
      </c>
      <c r="D13" s="567" t="s">
        <v>328</v>
      </c>
      <c r="E13" s="562" t="str">
        <f>_xlfn.IFERROR(VLOOKUP(A13,'出場一覧'!$A:$O,14),"")</f>
        <v>北信越</v>
      </c>
      <c r="F13" s="561" t="s">
        <v>2</v>
      </c>
      <c r="G13" s="562" t="str">
        <f>_xlfn.IFERROR(VLOOKUP(A13,'出場一覧'!$A:$O,15),"")</f>
        <v>石　川</v>
      </c>
      <c r="H13" s="564" t="s">
        <v>82</v>
      </c>
      <c r="I13" s="26"/>
      <c r="J13" s="98"/>
      <c r="K13" s="538"/>
      <c r="L13" s="394">
        <v>20</v>
      </c>
      <c r="M13" s="216"/>
      <c r="N13" s="311"/>
      <c r="O13" s="394">
        <v>20</v>
      </c>
      <c r="P13" s="538"/>
      <c r="Q13" s="98"/>
      <c r="R13" s="26"/>
      <c r="S13" s="566" t="str">
        <f>_xlfn.IFERROR(VLOOKUP(Z13,'出場一覧'!$A:$O,13),"")</f>
        <v>鳳凰</v>
      </c>
      <c r="T13" s="567" t="s">
        <v>328</v>
      </c>
      <c r="U13" s="562" t="str">
        <f>_xlfn.IFERROR(VLOOKUP(Z13,'出場一覧'!$A:$O,14),"")</f>
        <v>九　州</v>
      </c>
      <c r="V13" s="561" t="s">
        <v>2</v>
      </c>
      <c r="W13" s="562" t="str">
        <f>_xlfn.IFERROR(VLOOKUP(Z13,'出場一覧'!$A:$O,15),"")</f>
        <v>鹿児島</v>
      </c>
      <c r="X13" s="564" t="s">
        <v>82</v>
      </c>
      <c r="Y13" s="563">
        <v>21</v>
      </c>
      <c r="Z13" s="539">
        <v>27</v>
      </c>
    </row>
    <row r="14" spans="1:26" ht="30" customHeight="1" thickBot="1">
      <c r="A14" s="545"/>
      <c r="B14" s="570"/>
      <c r="C14" s="566"/>
      <c r="D14" s="567"/>
      <c r="E14" s="562"/>
      <c r="F14" s="561"/>
      <c r="G14" s="562"/>
      <c r="H14" s="564"/>
      <c r="I14" s="538" t="s">
        <v>208</v>
      </c>
      <c r="J14" s="343"/>
      <c r="K14" s="98"/>
      <c r="L14" s="311"/>
      <c r="M14" s="216"/>
      <c r="N14" s="311"/>
      <c r="O14" s="311"/>
      <c r="P14" s="98"/>
      <c r="Q14" s="229"/>
      <c r="R14" s="582" t="s">
        <v>209</v>
      </c>
      <c r="S14" s="566"/>
      <c r="T14" s="567"/>
      <c r="U14" s="562"/>
      <c r="V14" s="561"/>
      <c r="W14" s="562"/>
      <c r="X14" s="564"/>
      <c r="Y14" s="563"/>
      <c r="Z14" s="539"/>
    </row>
    <row r="15" spans="1:26" ht="30" customHeight="1" thickBot="1" thickTop="1">
      <c r="A15" s="545">
        <v>3</v>
      </c>
      <c r="B15" s="570">
        <v>6</v>
      </c>
      <c r="C15" s="566" t="str">
        <f>_xlfn.IFERROR(VLOOKUP(A15,'出場一覧'!$A:$O,13),"")</f>
        <v>聖霊女短大</v>
      </c>
      <c r="D15" s="567" t="s">
        <v>328</v>
      </c>
      <c r="E15" s="562" t="str">
        <f>_xlfn.IFERROR(VLOOKUP(A15,'出場一覧'!$A:$O,14),"")</f>
        <v>東　北</v>
      </c>
      <c r="F15" s="561" t="s">
        <v>2</v>
      </c>
      <c r="G15" s="562" t="str">
        <f>_xlfn.IFERROR(VLOOKUP(A15,'出場一覧'!$A:$O,15),"")</f>
        <v>秋　田</v>
      </c>
      <c r="H15" s="564" t="s">
        <v>82</v>
      </c>
      <c r="I15" s="592"/>
      <c r="J15" s="393">
        <v>21</v>
      </c>
      <c r="K15" s="207"/>
      <c r="L15" s="311"/>
      <c r="M15" s="216"/>
      <c r="N15" s="311"/>
      <c r="O15" s="311"/>
      <c r="P15" s="216"/>
      <c r="Q15" s="345">
        <v>21</v>
      </c>
      <c r="R15" s="592"/>
      <c r="S15" s="566" t="str">
        <f>_xlfn.IFERROR(VLOOKUP(Z15,'出場一覧'!$A:$O,13),"")</f>
        <v>岡山学芸館</v>
      </c>
      <c r="T15" s="567" t="s">
        <v>328</v>
      </c>
      <c r="U15" s="562" t="str">
        <f>_xlfn.IFERROR(VLOOKUP(Z15,'出場一覧'!$A:$O,14),"")</f>
        <v>中　国</v>
      </c>
      <c r="V15" s="561" t="s">
        <v>2</v>
      </c>
      <c r="W15" s="562" t="str">
        <f>_xlfn.IFERROR(VLOOKUP(Z15,'出場一覧'!$A:$O,15),"")</f>
        <v>岡　山</v>
      </c>
      <c r="X15" s="564" t="s">
        <v>82</v>
      </c>
      <c r="Y15" s="563">
        <v>22</v>
      </c>
      <c r="Z15" s="539">
        <v>25</v>
      </c>
    </row>
    <row r="16" spans="1:26" ht="30" customHeight="1" thickBot="1" thickTop="1">
      <c r="A16" s="545"/>
      <c r="B16" s="570"/>
      <c r="C16" s="566"/>
      <c r="D16" s="567"/>
      <c r="E16" s="562"/>
      <c r="F16" s="561"/>
      <c r="G16" s="562"/>
      <c r="H16" s="564"/>
      <c r="I16" s="98"/>
      <c r="J16" s="568" t="s">
        <v>210</v>
      </c>
      <c r="K16" s="343"/>
      <c r="L16" s="311"/>
      <c r="M16" s="216"/>
      <c r="N16" s="311"/>
      <c r="O16" s="311"/>
      <c r="P16" s="651"/>
      <c r="Q16" s="538" t="s">
        <v>211</v>
      </c>
      <c r="R16" s="98"/>
      <c r="S16" s="566"/>
      <c r="T16" s="567"/>
      <c r="U16" s="562"/>
      <c r="V16" s="561"/>
      <c r="W16" s="562"/>
      <c r="X16" s="564"/>
      <c r="Y16" s="563"/>
      <c r="Z16" s="539"/>
    </row>
    <row r="17" spans="1:26" ht="30" customHeight="1" thickTop="1">
      <c r="A17" s="545">
        <v>23</v>
      </c>
      <c r="B17" s="570">
        <v>7</v>
      </c>
      <c r="C17" s="566" t="str">
        <f>_xlfn.IFERROR(VLOOKUP(A17,'出場一覧'!$A:$O,13),"")</f>
        <v>京都外大西</v>
      </c>
      <c r="D17" s="567" t="s">
        <v>328</v>
      </c>
      <c r="E17" s="562" t="str">
        <f>_xlfn.IFERROR(VLOOKUP(A17,'出場一覧'!$A:$O,14),"")</f>
        <v>近　畿</v>
      </c>
      <c r="F17" s="561" t="s">
        <v>2</v>
      </c>
      <c r="G17" s="562" t="str">
        <f>_xlfn.IFERROR(VLOOKUP(A17,'出場一覧'!$A:$O,15),"")</f>
        <v>京　都</v>
      </c>
      <c r="H17" s="564" t="s">
        <v>82</v>
      </c>
      <c r="I17" s="98"/>
      <c r="J17" s="538"/>
      <c r="K17" s="240">
        <v>20</v>
      </c>
      <c r="L17" s="216"/>
      <c r="M17" s="216"/>
      <c r="N17" s="311"/>
      <c r="O17" s="98"/>
      <c r="P17" s="236">
        <v>21</v>
      </c>
      <c r="Q17" s="569"/>
      <c r="R17" s="98"/>
      <c r="S17" s="560" t="s">
        <v>236</v>
      </c>
      <c r="T17" s="560"/>
      <c r="U17" s="560"/>
      <c r="V17" s="560"/>
      <c r="W17" s="560"/>
      <c r="X17" s="560"/>
      <c r="Y17" s="563">
        <v>23</v>
      </c>
      <c r="Z17" s="539"/>
    </row>
    <row r="18" spans="1:26" ht="30" customHeight="1" thickBot="1">
      <c r="A18" s="545"/>
      <c r="B18" s="570"/>
      <c r="C18" s="566"/>
      <c r="D18" s="567"/>
      <c r="E18" s="562"/>
      <c r="F18" s="561"/>
      <c r="G18" s="562"/>
      <c r="H18" s="564"/>
      <c r="I18" s="584" t="s">
        <v>212</v>
      </c>
      <c r="J18" s="226"/>
      <c r="K18" s="211"/>
      <c r="L18" s="216"/>
      <c r="M18" s="216"/>
      <c r="N18" s="311"/>
      <c r="O18" s="98"/>
      <c r="P18" s="98"/>
      <c r="Q18" s="231"/>
      <c r="R18" s="204"/>
      <c r="S18" s="560"/>
      <c r="T18" s="560"/>
      <c r="U18" s="560"/>
      <c r="V18" s="560"/>
      <c r="W18" s="560"/>
      <c r="X18" s="560"/>
      <c r="Y18" s="563"/>
      <c r="Z18" s="539"/>
    </row>
    <row r="19" spans="1:26" ht="30" customHeight="1" thickBot="1" thickTop="1">
      <c r="A19" s="545">
        <v>15</v>
      </c>
      <c r="B19" s="570">
        <v>8</v>
      </c>
      <c r="C19" s="566" t="str">
        <f>_xlfn.IFERROR(VLOOKUP(A19,'出場一覧'!$A:$O,13),"")</f>
        <v>仁愛女子</v>
      </c>
      <c r="D19" s="567" t="s">
        <v>328</v>
      </c>
      <c r="E19" s="562" t="str">
        <f>_xlfn.IFERROR(VLOOKUP(A19,'出場一覧'!$A:$O,14),"")</f>
        <v>北信越</v>
      </c>
      <c r="F19" s="561" t="s">
        <v>2</v>
      </c>
      <c r="G19" s="562" t="str">
        <f>_xlfn.IFERROR(VLOOKUP(A19,'出場一覧'!$A:$O,15),"")</f>
        <v>福　井</v>
      </c>
      <c r="H19" s="564" t="s">
        <v>82</v>
      </c>
      <c r="I19" s="592"/>
      <c r="J19" s="240">
        <v>30</v>
      </c>
      <c r="K19" s="98"/>
      <c r="L19" s="216"/>
      <c r="M19" s="216"/>
      <c r="N19" s="311"/>
      <c r="O19" s="98"/>
      <c r="P19" s="98"/>
      <c r="Q19" s="239"/>
      <c r="R19" s="232"/>
      <c r="S19" s="566" t="str">
        <f>_xlfn.IFERROR(VLOOKUP(Z19,'出場一覧'!$A:$O,13),"")</f>
        <v>東京</v>
      </c>
      <c r="T19" s="567" t="s">
        <v>328</v>
      </c>
      <c r="U19" s="562" t="str">
        <f>_xlfn.IFERROR(VLOOKUP(Z19,'出場一覧'!$A:$O,14),"")</f>
        <v>東　京</v>
      </c>
      <c r="V19" s="561" t="s">
        <v>2</v>
      </c>
      <c r="W19" s="562" t="str">
        <f>_xlfn.IFERROR(VLOOKUP(Z19,'出場一覧'!$A:$O,15),"")</f>
        <v>東　京</v>
      </c>
      <c r="X19" s="564" t="s">
        <v>82</v>
      </c>
      <c r="Y19" s="563">
        <v>24</v>
      </c>
      <c r="Z19" s="539">
        <v>8</v>
      </c>
    </row>
    <row r="20" spans="1:26" ht="30" customHeight="1" thickBot="1" thickTop="1">
      <c r="A20" s="545"/>
      <c r="B20" s="570"/>
      <c r="C20" s="566"/>
      <c r="D20" s="567"/>
      <c r="E20" s="562"/>
      <c r="F20" s="561"/>
      <c r="G20" s="562"/>
      <c r="H20" s="564"/>
      <c r="I20" s="98"/>
      <c r="J20" s="98"/>
      <c r="K20" s="98"/>
      <c r="L20" s="216" t="s">
        <v>213</v>
      </c>
      <c r="M20" s="355"/>
      <c r="N20" s="312"/>
      <c r="O20" s="98" t="s">
        <v>214</v>
      </c>
      <c r="P20" s="98"/>
      <c r="Q20" s="98"/>
      <c r="R20" s="98"/>
      <c r="S20" s="566"/>
      <c r="T20" s="567"/>
      <c r="U20" s="562"/>
      <c r="V20" s="561"/>
      <c r="W20" s="562"/>
      <c r="X20" s="564"/>
      <c r="Y20" s="563"/>
      <c r="Z20" s="539"/>
    </row>
    <row r="21" spans="1:26" ht="30" customHeight="1" thickBot="1" thickTop="1">
      <c r="A21" s="545">
        <v>28</v>
      </c>
      <c r="B21" s="570">
        <v>9</v>
      </c>
      <c r="C21" s="566" t="str">
        <f>_xlfn.IFERROR(VLOOKUP(A21,'出場一覧'!$A:$O,13),"")</f>
        <v>沖縄尚学</v>
      </c>
      <c r="D21" s="567" t="s">
        <v>328</v>
      </c>
      <c r="E21" s="562" t="str">
        <f>_xlfn.IFERROR(VLOOKUP(A21,'出場一覧'!$A:$O,14),"")</f>
        <v>九　州</v>
      </c>
      <c r="F21" s="561" t="s">
        <v>2</v>
      </c>
      <c r="G21" s="562" t="str">
        <f>_xlfn.IFERROR(VLOOKUP(A21,'出場一覧'!$A:$O,15),"")</f>
        <v>沖　縄</v>
      </c>
      <c r="H21" s="564" t="s">
        <v>82</v>
      </c>
      <c r="I21" s="26"/>
      <c r="J21" s="98"/>
      <c r="K21" s="98"/>
      <c r="L21" s="221">
        <v>20</v>
      </c>
      <c r="M21" s="207"/>
      <c r="N21" s="98"/>
      <c r="O21" s="218">
        <v>20</v>
      </c>
      <c r="P21" s="98"/>
      <c r="Q21" s="98"/>
      <c r="R21" s="326"/>
      <c r="S21" s="566" t="str">
        <f>_xlfn.IFERROR(VLOOKUP(Z21,'出場一覧'!$A:$O,13),"")</f>
        <v>法政二</v>
      </c>
      <c r="T21" s="567" t="s">
        <v>328</v>
      </c>
      <c r="U21" s="562" t="str">
        <f>_xlfn.IFERROR(VLOOKUP(Z21,'出場一覧'!$A:$O,14),"")</f>
        <v>南関東</v>
      </c>
      <c r="V21" s="561" t="s">
        <v>2</v>
      </c>
      <c r="W21" s="562" t="str">
        <f>_xlfn.IFERROR(VLOOKUP(Z21,'出場一覧'!$A:$O,15),"")</f>
        <v>神奈川</v>
      </c>
      <c r="X21" s="564" t="s">
        <v>82</v>
      </c>
      <c r="Y21" s="563">
        <v>25</v>
      </c>
      <c r="Z21" s="539">
        <v>10</v>
      </c>
    </row>
    <row r="22" spans="1:26" ht="30" customHeight="1" thickBot="1" thickTop="1">
      <c r="A22" s="545"/>
      <c r="B22" s="570"/>
      <c r="C22" s="566"/>
      <c r="D22" s="567"/>
      <c r="E22" s="562"/>
      <c r="F22" s="561"/>
      <c r="G22" s="562"/>
      <c r="H22" s="564"/>
      <c r="I22" s="98"/>
      <c r="J22" s="230"/>
      <c r="K22" s="98"/>
      <c r="L22" s="98"/>
      <c r="M22" s="207"/>
      <c r="N22" s="98"/>
      <c r="O22" s="207"/>
      <c r="P22" s="98"/>
      <c r="Q22" s="228"/>
      <c r="R22" s="538" t="s">
        <v>215</v>
      </c>
      <c r="S22" s="566"/>
      <c r="T22" s="567"/>
      <c r="U22" s="562"/>
      <c r="V22" s="561"/>
      <c r="W22" s="562"/>
      <c r="X22" s="564"/>
      <c r="Y22" s="563"/>
      <c r="Z22" s="539"/>
    </row>
    <row r="23" spans="1:26" ht="30" customHeight="1" thickTop="1">
      <c r="A23" s="545"/>
      <c r="B23" s="570">
        <v>10</v>
      </c>
      <c r="C23" s="560" t="s">
        <v>236</v>
      </c>
      <c r="D23" s="560"/>
      <c r="E23" s="560"/>
      <c r="F23" s="560"/>
      <c r="G23" s="560"/>
      <c r="H23" s="560"/>
      <c r="I23" s="208"/>
      <c r="J23" s="236"/>
      <c r="K23" s="207"/>
      <c r="L23" s="98"/>
      <c r="M23" s="207"/>
      <c r="N23" s="98"/>
      <c r="O23" s="207"/>
      <c r="P23" s="216"/>
      <c r="Q23" s="236">
        <v>30</v>
      </c>
      <c r="R23" s="583"/>
      <c r="S23" s="566" t="str">
        <f>_xlfn.IFERROR(VLOOKUP(Z23,'出場一覧'!$A:$O,13),"")</f>
        <v>新田</v>
      </c>
      <c r="T23" s="567" t="s">
        <v>328</v>
      </c>
      <c r="U23" s="562" t="str">
        <f>_xlfn.IFERROR(VLOOKUP(Z23,'出場一覧'!$A:$O,14),"")</f>
        <v>四　国</v>
      </c>
      <c r="V23" s="561" t="s">
        <v>2</v>
      </c>
      <c r="W23" s="562" t="str">
        <f>_xlfn.IFERROR(VLOOKUP(Z23,'出場一覧'!$A:$O,15),"")</f>
        <v>愛　媛</v>
      </c>
      <c r="X23" s="564" t="s">
        <v>82</v>
      </c>
      <c r="Y23" s="563">
        <v>26</v>
      </c>
      <c r="Z23" s="539">
        <v>26</v>
      </c>
    </row>
    <row r="24" spans="1:26" ht="30" customHeight="1" thickBot="1">
      <c r="A24" s="545"/>
      <c r="B24" s="570"/>
      <c r="C24" s="560"/>
      <c r="D24" s="560"/>
      <c r="E24" s="560"/>
      <c r="F24" s="560"/>
      <c r="G24" s="560"/>
      <c r="H24" s="560"/>
      <c r="I24" s="98"/>
      <c r="J24" s="538" t="s">
        <v>216</v>
      </c>
      <c r="K24" s="343"/>
      <c r="L24" s="98"/>
      <c r="M24" s="207"/>
      <c r="N24" s="98"/>
      <c r="O24" s="207"/>
      <c r="P24" s="228"/>
      <c r="Q24" s="538" t="s">
        <v>217</v>
      </c>
      <c r="R24" s="98"/>
      <c r="S24" s="566"/>
      <c r="T24" s="567"/>
      <c r="U24" s="562"/>
      <c r="V24" s="561"/>
      <c r="W24" s="562"/>
      <c r="X24" s="564"/>
      <c r="Y24" s="563"/>
      <c r="Z24" s="539"/>
    </row>
    <row r="25" spans="1:26" ht="27" customHeight="1" thickBot="1" thickTop="1">
      <c r="A25" s="545">
        <v>20</v>
      </c>
      <c r="B25" s="570">
        <v>11</v>
      </c>
      <c r="C25" s="566" t="str">
        <f>_xlfn.IFERROR(VLOOKUP(A25,'出場一覧'!$A:$O,13),"")</f>
        <v>大商学園</v>
      </c>
      <c r="D25" s="567" t="s">
        <v>328</v>
      </c>
      <c r="E25" s="562" t="str">
        <f>_xlfn.IFERROR(VLOOKUP(A25,'出場一覧'!$A:$O,14),"")</f>
        <v>近　畿</v>
      </c>
      <c r="F25" s="561" t="s">
        <v>2</v>
      </c>
      <c r="G25" s="562" t="str">
        <f>_xlfn.IFERROR(VLOOKUP(A25,'出場一覧'!$A:$O,15),"")</f>
        <v>大　阪</v>
      </c>
      <c r="H25" s="564" t="s">
        <v>82</v>
      </c>
      <c r="I25" s="326"/>
      <c r="J25" s="538"/>
      <c r="K25" s="395">
        <v>30</v>
      </c>
      <c r="L25" s="212"/>
      <c r="M25" s="207"/>
      <c r="N25" s="98"/>
      <c r="O25" s="207"/>
      <c r="P25" s="225">
        <v>30</v>
      </c>
      <c r="Q25" s="569"/>
      <c r="R25" s="26"/>
      <c r="S25" s="566" t="str">
        <f>_xlfn.IFERROR(VLOOKUP(Z25,'出場一覧'!$A:$O,13),"")</f>
        <v>白鵬女子</v>
      </c>
      <c r="T25" s="567" t="s">
        <v>328</v>
      </c>
      <c r="U25" s="562" t="str">
        <f>_xlfn.IFERROR(VLOOKUP(Z25,'出場一覧'!$A:$O,14),"")</f>
        <v>南関東</v>
      </c>
      <c r="V25" s="561" t="s">
        <v>2</v>
      </c>
      <c r="W25" s="562" t="str">
        <f>_xlfn.IFERROR(VLOOKUP(Z25,'出場一覧'!$A:$O,15),"")</f>
        <v>神奈川</v>
      </c>
      <c r="X25" s="564" t="s">
        <v>82</v>
      </c>
      <c r="Y25" s="563">
        <v>27</v>
      </c>
      <c r="Z25" s="539">
        <v>11</v>
      </c>
    </row>
    <row r="26" spans="1:26" ht="30" customHeight="1" thickBot="1" thickTop="1">
      <c r="A26" s="545"/>
      <c r="B26" s="570"/>
      <c r="C26" s="566"/>
      <c r="D26" s="567"/>
      <c r="E26" s="562"/>
      <c r="F26" s="561"/>
      <c r="G26" s="562"/>
      <c r="H26" s="564"/>
      <c r="I26" s="538" t="s">
        <v>218</v>
      </c>
      <c r="J26" s="232"/>
      <c r="K26" s="215"/>
      <c r="L26" s="212"/>
      <c r="M26" s="207"/>
      <c r="N26" s="98"/>
      <c r="O26" s="207"/>
      <c r="P26" s="207"/>
      <c r="Q26" s="231"/>
      <c r="R26" s="569" t="s">
        <v>219</v>
      </c>
      <c r="S26" s="566"/>
      <c r="T26" s="567"/>
      <c r="U26" s="562"/>
      <c r="V26" s="561"/>
      <c r="W26" s="562"/>
      <c r="X26" s="564"/>
      <c r="Y26" s="563"/>
      <c r="Z26" s="539"/>
    </row>
    <row r="27" spans="1:26" ht="30" customHeight="1" thickBot="1" thickTop="1">
      <c r="A27" s="545">
        <v>7</v>
      </c>
      <c r="B27" s="570">
        <v>12</v>
      </c>
      <c r="C27" s="566" t="str">
        <f>_xlfn.IFERROR(VLOOKUP(A27,'出場一覧'!$A:$O,13),"")</f>
        <v>東洋大牛久</v>
      </c>
      <c r="D27" s="567" t="s">
        <v>328</v>
      </c>
      <c r="E27" s="562" t="str">
        <f>_xlfn.IFERROR(VLOOKUP(A27,'出場一覧'!$A:$O,14),"")</f>
        <v>北関東</v>
      </c>
      <c r="F27" s="561" t="s">
        <v>2</v>
      </c>
      <c r="G27" s="562" t="str">
        <f>_xlfn.IFERROR(VLOOKUP(A27,'出場一覧'!$A:$O,15),"")</f>
        <v>茨　城</v>
      </c>
      <c r="H27" s="564" t="s">
        <v>82</v>
      </c>
      <c r="I27" s="565"/>
      <c r="J27" s="225">
        <v>30</v>
      </c>
      <c r="K27" s="98"/>
      <c r="L27" s="212"/>
      <c r="M27" s="207"/>
      <c r="N27" s="98"/>
      <c r="O27" s="207"/>
      <c r="P27" s="207"/>
      <c r="Q27" s="237">
        <v>21</v>
      </c>
      <c r="R27" s="592"/>
      <c r="S27" s="566" t="str">
        <f>_xlfn.IFERROR(VLOOKUP(Z27,'出場一覧'!$A:$O,13),"")</f>
        <v>立命館慶祥</v>
      </c>
      <c r="T27" s="567" t="s">
        <v>328</v>
      </c>
      <c r="U27" s="562" t="str">
        <f>_xlfn.IFERROR(VLOOKUP(Z27,'出場一覧'!$A:$O,14),"")</f>
        <v>北海道</v>
      </c>
      <c r="V27" s="561" t="s">
        <v>2</v>
      </c>
      <c r="W27" s="562" t="str">
        <f>_xlfn.IFERROR(VLOOKUP(Z27,'出場一覧'!$A:$O,15),"")</f>
        <v>北海道</v>
      </c>
      <c r="X27" s="564" t="s">
        <v>82</v>
      </c>
      <c r="Y27" s="563">
        <v>28</v>
      </c>
      <c r="Z27" s="539">
        <v>2</v>
      </c>
    </row>
    <row r="28" spans="1:26" ht="30" customHeight="1" thickBot="1" thickTop="1">
      <c r="A28" s="545"/>
      <c r="B28" s="570"/>
      <c r="C28" s="566"/>
      <c r="D28" s="567"/>
      <c r="E28" s="562"/>
      <c r="F28" s="561"/>
      <c r="G28" s="562"/>
      <c r="H28" s="564"/>
      <c r="I28" s="98"/>
      <c r="J28" s="98"/>
      <c r="K28" s="538" t="s">
        <v>220</v>
      </c>
      <c r="L28" s="231"/>
      <c r="M28" s="207"/>
      <c r="N28" s="98"/>
      <c r="O28" s="231"/>
      <c r="P28" s="569" t="s">
        <v>221</v>
      </c>
      <c r="Q28" s="98"/>
      <c r="R28" s="98"/>
      <c r="S28" s="566"/>
      <c r="T28" s="567"/>
      <c r="U28" s="562"/>
      <c r="V28" s="561"/>
      <c r="W28" s="562"/>
      <c r="X28" s="564"/>
      <c r="Y28" s="563"/>
      <c r="Z28" s="539"/>
    </row>
    <row r="29" spans="1:26" ht="30" customHeight="1" thickBot="1" thickTop="1">
      <c r="A29" s="545">
        <v>9</v>
      </c>
      <c r="B29" s="570">
        <v>13</v>
      </c>
      <c r="C29" s="566" t="str">
        <f>_xlfn.IFERROR(VLOOKUP(A29,'出場一覧'!$A:$O,13),"")</f>
        <v>大成</v>
      </c>
      <c r="D29" s="567" t="s">
        <v>328</v>
      </c>
      <c r="E29" s="562" t="str">
        <f>_xlfn.IFERROR(VLOOKUP(A29,'出場一覧'!$A:$O,14),"")</f>
        <v>東　京</v>
      </c>
      <c r="F29" s="561" t="s">
        <v>2</v>
      </c>
      <c r="G29" s="562" t="str">
        <f>_xlfn.IFERROR(VLOOKUP(A29,'出場一覧'!$A:$O,15),"")</f>
        <v>東　京</v>
      </c>
      <c r="H29" s="564" t="s">
        <v>82</v>
      </c>
      <c r="I29" s="326"/>
      <c r="J29" s="98"/>
      <c r="K29" s="538"/>
      <c r="L29" s="344">
        <v>21</v>
      </c>
      <c r="M29" s="98"/>
      <c r="N29" s="98"/>
      <c r="O29" s="237">
        <v>20</v>
      </c>
      <c r="P29" s="538"/>
      <c r="Q29" s="98"/>
      <c r="R29" s="326"/>
      <c r="S29" s="566" t="str">
        <f>_xlfn.IFERROR(VLOOKUP(Z29,'出場一覧'!$A:$O,13),"")</f>
        <v>松商学園</v>
      </c>
      <c r="T29" s="567" t="s">
        <v>328</v>
      </c>
      <c r="U29" s="562" t="str">
        <f>_xlfn.IFERROR(VLOOKUP(Z29,'出場一覧'!$A:$O,14),"")</f>
        <v>北信越</v>
      </c>
      <c r="V29" s="561" t="s">
        <v>2</v>
      </c>
      <c r="W29" s="562" t="str">
        <f>_xlfn.IFERROR(VLOOKUP(Z29,'出場一覧'!$A:$O,15),"")</f>
        <v>長　野</v>
      </c>
      <c r="X29" s="564" t="s">
        <v>82</v>
      </c>
      <c r="Y29" s="563">
        <v>29</v>
      </c>
      <c r="Z29" s="539">
        <v>16</v>
      </c>
    </row>
    <row r="30" spans="1:26" ht="30" customHeight="1" thickBot="1" thickTop="1">
      <c r="A30" s="545"/>
      <c r="B30" s="570"/>
      <c r="C30" s="566"/>
      <c r="D30" s="567"/>
      <c r="E30" s="562"/>
      <c r="F30" s="561"/>
      <c r="G30" s="562"/>
      <c r="H30" s="564"/>
      <c r="I30" s="538" t="s">
        <v>222</v>
      </c>
      <c r="J30" s="224"/>
      <c r="K30" s="98"/>
      <c r="L30" s="211"/>
      <c r="M30" s="98"/>
      <c r="N30" s="98"/>
      <c r="O30" s="216"/>
      <c r="P30" s="98"/>
      <c r="Q30" s="228"/>
      <c r="R30" s="538" t="s">
        <v>223</v>
      </c>
      <c r="S30" s="566"/>
      <c r="T30" s="567"/>
      <c r="U30" s="562"/>
      <c r="V30" s="561"/>
      <c r="W30" s="562"/>
      <c r="X30" s="564"/>
      <c r="Y30" s="563"/>
      <c r="Z30" s="539"/>
    </row>
    <row r="31" spans="1:26" ht="30" customHeight="1" thickTop="1">
      <c r="A31" s="545">
        <v>4</v>
      </c>
      <c r="B31" s="570">
        <v>14</v>
      </c>
      <c r="C31" s="566" t="str">
        <f>_xlfn.IFERROR(VLOOKUP(A31,'出場一覧'!$A:$O,13),"")</f>
        <v>聖和学園</v>
      </c>
      <c r="D31" s="567" t="s">
        <v>328</v>
      </c>
      <c r="E31" s="562" t="str">
        <f>_xlfn.IFERROR(VLOOKUP(A31,'出場一覧'!$A:$O,14),"")</f>
        <v>東　北</v>
      </c>
      <c r="F31" s="561" t="s">
        <v>2</v>
      </c>
      <c r="G31" s="562" t="str">
        <f>_xlfn.IFERROR(VLOOKUP(A31,'出場一覧'!$A:$O,15),"")</f>
        <v>宮　城</v>
      </c>
      <c r="H31" s="564" t="s">
        <v>82</v>
      </c>
      <c r="I31" s="565"/>
      <c r="J31" s="225">
        <v>21</v>
      </c>
      <c r="K31" s="207"/>
      <c r="L31" s="211"/>
      <c r="M31" s="98"/>
      <c r="N31" s="98"/>
      <c r="O31" s="216"/>
      <c r="P31" s="206"/>
      <c r="Q31" s="239">
        <v>21</v>
      </c>
      <c r="R31" s="645"/>
      <c r="S31" s="566" t="str">
        <f>_xlfn.IFERROR(VLOOKUP(Z31,'出場一覧'!$A:$O,13),"")</f>
        <v>日大三島</v>
      </c>
      <c r="T31" s="567" t="s">
        <v>328</v>
      </c>
      <c r="U31" s="562" t="str">
        <f>_xlfn.IFERROR(VLOOKUP(Z31,'出場一覧'!$A:$O,14),"")</f>
        <v>東　海</v>
      </c>
      <c r="V31" s="561" t="s">
        <v>2</v>
      </c>
      <c r="W31" s="562" t="str">
        <f>_xlfn.IFERROR(VLOOKUP(Z31,'出場一覧'!$A:$O,15),"")</f>
        <v>静　岡</v>
      </c>
      <c r="X31" s="564" t="s">
        <v>82</v>
      </c>
      <c r="Y31" s="563">
        <v>30</v>
      </c>
      <c r="Z31" s="539">
        <v>14</v>
      </c>
    </row>
    <row r="32" spans="1:26" ht="30" customHeight="1" thickBot="1">
      <c r="A32" s="545"/>
      <c r="B32" s="570"/>
      <c r="C32" s="566"/>
      <c r="D32" s="567"/>
      <c r="E32" s="562"/>
      <c r="F32" s="561"/>
      <c r="G32" s="562"/>
      <c r="H32" s="564"/>
      <c r="I32" s="98"/>
      <c r="J32" s="538" t="s">
        <v>224</v>
      </c>
      <c r="K32" s="241"/>
      <c r="L32" s="211"/>
      <c r="M32" s="98"/>
      <c r="N32" s="98"/>
      <c r="O32" s="216"/>
      <c r="P32" s="229"/>
      <c r="Q32" s="538" t="s">
        <v>225</v>
      </c>
      <c r="R32" s="98"/>
      <c r="S32" s="566"/>
      <c r="T32" s="567"/>
      <c r="U32" s="562"/>
      <c r="V32" s="561"/>
      <c r="W32" s="562"/>
      <c r="X32" s="564"/>
      <c r="Y32" s="563"/>
      <c r="Z32" s="539"/>
    </row>
    <row r="33" spans="1:26" ht="30" customHeight="1" thickTop="1">
      <c r="A33" s="545">
        <v>17</v>
      </c>
      <c r="B33" s="570">
        <v>15</v>
      </c>
      <c r="C33" s="566" t="str">
        <f>_xlfn.IFERROR(VLOOKUP(A33,'出場一覧'!$A:$O,13),"")</f>
        <v>金沢</v>
      </c>
      <c r="D33" s="567" t="s">
        <v>328</v>
      </c>
      <c r="E33" s="562" t="str">
        <f>_xlfn.IFERROR(VLOOKUP(A33,'出場一覧'!$A:$O,14),"")</f>
        <v>北信越</v>
      </c>
      <c r="F33" s="561" t="s">
        <v>2</v>
      </c>
      <c r="G33" s="562" t="str">
        <f>_xlfn.IFERROR(VLOOKUP(A33,'出場一覧'!$A:$O,15),"")</f>
        <v>石　川</v>
      </c>
      <c r="H33" s="564" t="s">
        <v>82</v>
      </c>
      <c r="I33" s="26"/>
      <c r="J33" s="538"/>
      <c r="K33" s="240">
        <v>20</v>
      </c>
      <c r="L33" s="98"/>
      <c r="M33" s="98"/>
      <c r="N33" s="98"/>
      <c r="O33" s="98"/>
      <c r="P33" s="237">
        <v>30</v>
      </c>
      <c r="Q33" s="538"/>
      <c r="R33" s="98"/>
      <c r="S33" s="560" t="s">
        <v>236</v>
      </c>
      <c r="T33" s="560"/>
      <c r="U33" s="560"/>
      <c r="V33" s="560"/>
      <c r="W33" s="560"/>
      <c r="X33" s="560"/>
      <c r="Y33" s="563">
        <v>31</v>
      </c>
      <c r="Z33" s="539"/>
    </row>
    <row r="34" spans="1:26" ht="30" customHeight="1" thickBot="1">
      <c r="A34" s="545"/>
      <c r="B34" s="570"/>
      <c r="C34" s="566"/>
      <c r="D34" s="567"/>
      <c r="E34" s="562"/>
      <c r="F34" s="561"/>
      <c r="G34" s="562"/>
      <c r="H34" s="564"/>
      <c r="I34" s="538" t="s">
        <v>226</v>
      </c>
      <c r="J34" s="241"/>
      <c r="K34" s="211"/>
      <c r="L34" s="98"/>
      <c r="M34" s="98"/>
      <c r="N34" s="98"/>
      <c r="O34" s="98"/>
      <c r="P34" s="216"/>
      <c r="Q34" s="226"/>
      <c r="R34" s="204"/>
      <c r="S34" s="560"/>
      <c r="T34" s="560"/>
      <c r="U34" s="560"/>
      <c r="V34" s="560"/>
      <c r="W34" s="560"/>
      <c r="X34" s="560"/>
      <c r="Y34" s="563"/>
      <c r="Z34" s="539"/>
    </row>
    <row r="35" spans="1:26" ht="30" customHeight="1" thickBot="1" thickTop="1">
      <c r="A35" s="545">
        <v>24</v>
      </c>
      <c r="B35" s="570">
        <v>16</v>
      </c>
      <c r="C35" s="566" t="str">
        <f>_xlfn.IFERROR(VLOOKUP(A35,'出場一覧'!$A:$O,13),"")</f>
        <v>野田学園</v>
      </c>
      <c r="D35" s="567" t="s">
        <v>328</v>
      </c>
      <c r="E35" s="562" t="str">
        <f>_xlfn.IFERROR(VLOOKUP(A35,'出場一覧'!$A:$O,14),"")</f>
        <v>中　国</v>
      </c>
      <c r="F35" s="561" t="s">
        <v>2</v>
      </c>
      <c r="G35" s="562" t="str">
        <f>_xlfn.IFERROR(VLOOKUP(A35,'出場一覧'!$A:$O,15),"")</f>
        <v>山　口</v>
      </c>
      <c r="H35" s="564" t="s">
        <v>82</v>
      </c>
      <c r="I35" s="538"/>
      <c r="J35" s="240">
        <v>30</v>
      </c>
      <c r="K35" s="98"/>
      <c r="L35" s="98"/>
      <c r="M35" s="98"/>
      <c r="N35" s="98"/>
      <c r="O35" s="98"/>
      <c r="P35" s="98"/>
      <c r="Q35" s="237"/>
      <c r="R35" s="326"/>
      <c r="S35" s="566" t="str">
        <f>_xlfn.IFERROR(VLOOKUP(Z35,'出場一覧'!$A:$O,13),"")</f>
        <v>愛知啓成</v>
      </c>
      <c r="T35" s="567" t="s">
        <v>328</v>
      </c>
      <c r="U35" s="562" t="str">
        <f>_xlfn.IFERROR(VLOOKUP(Z35,'出場一覧'!$A:$O,14),"")</f>
        <v>東　海</v>
      </c>
      <c r="V35" s="561" t="s">
        <v>2</v>
      </c>
      <c r="W35" s="562" t="str">
        <f>_xlfn.IFERROR(VLOOKUP(Z35,'出場一覧'!$A:$O,15),"")</f>
        <v>愛　知</v>
      </c>
      <c r="X35" s="564" t="s">
        <v>82</v>
      </c>
      <c r="Y35" s="563">
        <v>32</v>
      </c>
      <c r="Z35" s="539">
        <v>12</v>
      </c>
    </row>
    <row r="36" spans="1:26" ht="30" customHeight="1" thickTop="1">
      <c r="A36" s="545"/>
      <c r="B36" s="570"/>
      <c r="C36" s="566"/>
      <c r="D36" s="567"/>
      <c r="E36" s="562"/>
      <c r="F36" s="561"/>
      <c r="G36" s="562"/>
      <c r="H36" s="564"/>
      <c r="I36" s="396"/>
      <c r="J36" s="98"/>
      <c r="K36" s="98"/>
      <c r="L36" s="98"/>
      <c r="M36" s="98"/>
      <c r="N36" s="98"/>
      <c r="O36" s="98"/>
      <c r="P36" s="98"/>
      <c r="Q36" s="19"/>
      <c r="R36" s="19"/>
      <c r="S36" s="566"/>
      <c r="T36" s="567"/>
      <c r="U36" s="562"/>
      <c r="V36" s="561"/>
      <c r="W36" s="562"/>
      <c r="X36" s="564"/>
      <c r="Y36" s="563"/>
      <c r="Z36" s="539"/>
    </row>
    <row r="37" spans="2:25" ht="6" customHeight="1">
      <c r="B37" s="5"/>
      <c r="C37" s="144"/>
      <c r="D37" s="121"/>
      <c r="E37" s="1"/>
      <c r="F37" s="110"/>
      <c r="G37" s="1"/>
      <c r="H37" s="94"/>
      <c r="I37" s="19"/>
      <c r="J37" s="98"/>
      <c r="K37" s="98"/>
      <c r="L37" s="98"/>
      <c r="M37" s="98"/>
      <c r="N37" s="98"/>
      <c r="O37" s="98"/>
      <c r="P37" s="98"/>
      <c r="Q37" s="19"/>
      <c r="R37" s="19"/>
      <c r="S37" s="151"/>
      <c r="T37" s="96"/>
      <c r="U37" s="27"/>
      <c r="V37" s="110"/>
      <c r="W37" s="27"/>
      <c r="X37" s="49"/>
      <c r="Y37" s="5"/>
    </row>
    <row r="38" spans="1:26" s="91" customFormat="1" ht="30" customHeight="1">
      <c r="A38" s="117"/>
      <c r="B38" s="94" t="s">
        <v>277</v>
      </c>
      <c r="C38" s="141"/>
      <c r="D38" s="96"/>
      <c r="E38" s="96"/>
      <c r="F38" s="110"/>
      <c r="G38" s="17"/>
      <c r="H38" s="94"/>
      <c r="I38" s="98"/>
      <c r="J38" s="98"/>
      <c r="K38" s="98"/>
      <c r="L38" s="98"/>
      <c r="M38" s="98"/>
      <c r="N38" s="98"/>
      <c r="O38" s="98"/>
      <c r="P38" s="98"/>
      <c r="Q38" s="325"/>
      <c r="R38" s="23" t="s">
        <v>227</v>
      </c>
      <c r="S38" s="152"/>
      <c r="T38" s="121"/>
      <c r="U38" s="17"/>
      <c r="V38" s="110"/>
      <c r="W38" s="52"/>
      <c r="X38" s="109"/>
      <c r="Y38" s="17"/>
      <c r="Z38" s="181"/>
    </row>
    <row r="39" spans="2:25" ht="9" customHeight="1">
      <c r="B39" s="39"/>
      <c r="C39" s="141"/>
      <c r="D39" s="96"/>
      <c r="E39" s="96"/>
      <c r="F39" s="110"/>
      <c r="G39" s="17"/>
      <c r="H39" s="94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51"/>
      <c r="T39" s="121"/>
      <c r="U39" s="1"/>
      <c r="V39" s="110"/>
      <c r="W39" s="3"/>
      <c r="X39" s="109"/>
      <c r="Y39" s="17"/>
    </row>
    <row r="40" spans="1:26" ht="27" customHeight="1">
      <c r="A40" s="179">
        <v>19</v>
      </c>
      <c r="B40" s="97" t="s">
        <v>228</v>
      </c>
      <c r="C40" s="145" t="str">
        <f>_xlfn.IFERROR(VLOOKUP(A40,'出場一覧'!$A:$O,13),"")</f>
        <v>相生学院</v>
      </c>
      <c r="D40" s="121" t="s">
        <v>328</v>
      </c>
      <c r="E40" s="17" t="str">
        <f>_xlfn.IFERROR(VLOOKUP(A40,'出場一覧'!$A:$O,14),"")</f>
        <v>近　畿</v>
      </c>
      <c r="F40" s="110" t="s">
        <v>2</v>
      </c>
      <c r="G40" s="17" t="str">
        <f>_xlfn.IFERROR(VLOOKUP(A40,'出場一覧'!$A:$O,15),"")</f>
        <v>兵　庫</v>
      </c>
      <c r="H40" s="48" t="s">
        <v>82</v>
      </c>
      <c r="I40" s="98"/>
      <c r="J40" s="98"/>
      <c r="K40" s="98"/>
      <c r="L40" s="98"/>
      <c r="M40" s="98"/>
      <c r="N40" s="98"/>
      <c r="O40" s="98"/>
      <c r="P40" s="98"/>
      <c r="Q40" s="98"/>
      <c r="R40" s="28" t="s">
        <v>229</v>
      </c>
      <c r="S40" s="152" t="str">
        <f>_xlfn.IFERROR(VLOOKUP(Z40,'出場一覧'!$A:$O,13),"")</f>
        <v>山村学園</v>
      </c>
      <c r="T40" s="121" t="s">
        <v>328</v>
      </c>
      <c r="U40" s="29" t="str">
        <f>_xlfn.IFERROR(VLOOKUP(Z40,'出場一覧'!$A:$O,14),"")</f>
        <v>北関東</v>
      </c>
      <c r="V40" s="110" t="s">
        <v>2</v>
      </c>
      <c r="W40" s="29" t="str">
        <f>_xlfn.IFERROR(VLOOKUP(Z40,'出場一覧'!$A:$O,15),"")</f>
        <v>埼　玉</v>
      </c>
      <c r="X40" s="94" t="s">
        <v>82</v>
      </c>
      <c r="Z40" s="181">
        <v>6</v>
      </c>
    </row>
    <row r="41" spans="1:24" ht="9" customHeight="1">
      <c r="A41" s="179"/>
      <c r="B41" s="97"/>
      <c r="C41" s="145"/>
      <c r="D41" s="121"/>
      <c r="E41" s="17"/>
      <c r="F41" s="110"/>
      <c r="G41" s="17"/>
      <c r="H41" s="48"/>
      <c r="I41" s="98"/>
      <c r="J41" s="98"/>
      <c r="K41" s="98"/>
      <c r="L41" s="98"/>
      <c r="M41" s="98"/>
      <c r="N41" s="98"/>
      <c r="O41" s="98"/>
      <c r="P41" s="98"/>
      <c r="Q41" s="98"/>
      <c r="R41" s="28"/>
      <c r="S41" s="152"/>
      <c r="T41" s="121"/>
      <c r="U41" s="29"/>
      <c r="V41" s="110"/>
      <c r="W41" s="29"/>
      <c r="X41" s="94"/>
    </row>
    <row r="42" spans="1:26" ht="27" customHeight="1">
      <c r="A42" s="179">
        <v>12</v>
      </c>
      <c r="B42" s="97" t="s">
        <v>228</v>
      </c>
      <c r="C42" s="145" t="str">
        <f>_xlfn.IFERROR(VLOOKUP(A42,'出場一覧'!$A:$O,13),"")</f>
        <v>愛知啓成</v>
      </c>
      <c r="D42" s="121" t="s">
        <v>328</v>
      </c>
      <c r="E42" s="17" t="str">
        <f>_xlfn.IFERROR(VLOOKUP(A42,'出場一覧'!$A:$O,14),"")</f>
        <v>東　海</v>
      </c>
      <c r="F42" s="110" t="s">
        <v>2</v>
      </c>
      <c r="G42" s="17" t="str">
        <f>_xlfn.IFERROR(VLOOKUP(A42,'出場一覧'!$A:$O,15),"")</f>
        <v>愛　知</v>
      </c>
      <c r="H42" s="48" t="s">
        <v>82</v>
      </c>
      <c r="I42" s="98"/>
      <c r="J42" s="98"/>
      <c r="K42" s="98"/>
      <c r="L42" s="98"/>
      <c r="M42" s="98"/>
      <c r="N42" s="98"/>
      <c r="O42" s="98"/>
      <c r="P42" s="98"/>
      <c r="Q42" s="98"/>
      <c r="R42" s="28" t="s">
        <v>229</v>
      </c>
      <c r="S42" s="152" t="str">
        <f>_xlfn.IFERROR(VLOOKUP(Z42,'出場一覧'!$A:$O,13),"")</f>
        <v>法政二</v>
      </c>
      <c r="T42" s="121" t="s">
        <v>328</v>
      </c>
      <c r="U42" s="29" t="str">
        <f>_xlfn.IFERROR(VLOOKUP(Z42,'出場一覧'!$A:$O,14),"")</f>
        <v>南関東</v>
      </c>
      <c r="V42" s="110" t="s">
        <v>2</v>
      </c>
      <c r="W42" s="29" t="str">
        <f>_xlfn.IFERROR(VLOOKUP(Z42,'出場一覧'!$A:$O,15),"")</f>
        <v>神奈川</v>
      </c>
      <c r="X42" s="94" t="s">
        <v>82</v>
      </c>
      <c r="Z42" s="181">
        <v>10</v>
      </c>
    </row>
    <row r="43" spans="1:24" ht="9" customHeight="1">
      <c r="A43" s="179"/>
      <c r="B43" s="97"/>
      <c r="C43" s="145"/>
      <c r="D43" s="121"/>
      <c r="E43" s="17"/>
      <c r="F43" s="110"/>
      <c r="G43" s="17"/>
      <c r="H43" s="48"/>
      <c r="I43" s="98"/>
      <c r="J43" s="98"/>
      <c r="K43" s="98"/>
      <c r="L43" s="98"/>
      <c r="M43" s="98"/>
      <c r="N43" s="98"/>
      <c r="O43" s="98"/>
      <c r="P43" s="98"/>
      <c r="Q43" s="98"/>
      <c r="R43" s="28"/>
      <c r="S43" s="152"/>
      <c r="T43" s="121"/>
      <c r="U43" s="29"/>
      <c r="V43" s="110"/>
      <c r="W43" s="29"/>
      <c r="X43" s="94"/>
    </row>
    <row r="44" spans="1:26" ht="27" customHeight="1">
      <c r="A44" s="179">
        <v>8</v>
      </c>
      <c r="B44" s="97" t="s">
        <v>228</v>
      </c>
      <c r="C44" s="145" t="str">
        <f>_xlfn.IFERROR(VLOOKUP(A44,'出場一覧'!$A:$O,13),"")</f>
        <v>東京</v>
      </c>
      <c r="D44" s="121" t="s">
        <v>328</v>
      </c>
      <c r="E44" s="17" t="str">
        <f>_xlfn.IFERROR(VLOOKUP(A44,'出場一覧'!$A:$O,14),"")</f>
        <v>東　京</v>
      </c>
      <c r="F44" s="110" t="s">
        <v>2</v>
      </c>
      <c r="G44" s="17" t="str">
        <f>_xlfn.IFERROR(VLOOKUP(A44,'出場一覧'!$A:$O,15),"")</f>
        <v>東　京</v>
      </c>
      <c r="H44" s="48" t="s">
        <v>82</v>
      </c>
      <c r="I44" s="98"/>
      <c r="J44" s="98"/>
      <c r="K44" s="98"/>
      <c r="L44" s="98"/>
      <c r="M44" s="98"/>
      <c r="N44" s="98"/>
      <c r="O44" s="98"/>
      <c r="P44" s="98"/>
      <c r="Q44" s="98"/>
      <c r="R44" s="28" t="s">
        <v>229</v>
      </c>
      <c r="S44" s="152" t="str">
        <f>_xlfn.IFERROR(VLOOKUP(Z44,'出場一覧'!$A:$O,13),"")</f>
        <v>仁愛女子</v>
      </c>
      <c r="T44" s="121" t="s">
        <v>328</v>
      </c>
      <c r="U44" s="29" t="str">
        <f>_xlfn.IFERROR(VLOOKUP(Z44,'出場一覧'!$A:$O,14),"")</f>
        <v>北信越</v>
      </c>
      <c r="V44" s="110" t="s">
        <v>2</v>
      </c>
      <c r="W44" s="29" t="str">
        <f>_xlfn.IFERROR(VLOOKUP(Z44,'出場一覧'!$A:$O,15),"")</f>
        <v>福　井</v>
      </c>
      <c r="X44" s="94" t="s">
        <v>82</v>
      </c>
      <c r="Z44" s="181">
        <v>15</v>
      </c>
    </row>
    <row r="45" spans="1:24" ht="9" customHeight="1">
      <c r="A45" s="179"/>
      <c r="B45" s="97"/>
      <c r="C45" s="145"/>
      <c r="D45" s="121"/>
      <c r="E45" s="17"/>
      <c r="F45" s="110"/>
      <c r="G45" s="17"/>
      <c r="H45" s="48"/>
      <c r="I45" s="98"/>
      <c r="J45" s="98"/>
      <c r="K45" s="98"/>
      <c r="L45" s="98"/>
      <c r="M45" s="98"/>
      <c r="N45" s="98"/>
      <c r="O45" s="98"/>
      <c r="P45" s="98"/>
      <c r="Q45" s="98"/>
      <c r="R45" s="28"/>
      <c r="S45" s="152"/>
      <c r="T45" s="121"/>
      <c r="U45" s="29"/>
      <c r="V45" s="110"/>
      <c r="W45" s="29"/>
      <c r="X45" s="94"/>
    </row>
    <row r="46" spans="1:26" ht="27" customHeight="1">
      <c r="A46" s="179">
        <v>28</v>
      </c>
      <c r="B46" s="97" t="s">
        <v>228</v>
      </c>
      <c r="C46" s="145" t="str">
        <f>_xlfn.IFERROR(VLOOKUP(A46,'出場一覧'!$A:$O,13),"")</f>
        <v>沖縄尚学</v>
      </c>
      <c r="D46" s="121" t="s">
        <v>328</v>
      </c>
      <c r="E46" s="17" t="str">
        <f>_xlfn.IFERROR(VLOOKUP(A46,'出場一覧'!$A:$O,14),"")</f>
        <v>九　州</v>
      </c>
      <c r="F46" s="110" t="s">
        <v>2</v>
      </c>
      <c r="G46" s="17" t="str">
        <f>_xlfn.IFERROR(VLOOKUP(A46,'出場一覧'!$A:$O,15),"")</f>
        <v>沖　縄</v>
      </c>
      <c r="H46" s="48" t="s">
        <v>82</v>
      </c>
      <c r="I46" s="98"/>
      <c r="J46" s="98"/>
      <c r="K46" s="98"/>
      <c r="L46" s="98"/>
      <c r="M46" s="98"/>
      <c r="N46" s="98"/>
      <c r="O46" s="98"/>
      <c r="P46" s="98"/>
      <c r="Q46" s="98"/>
      <c r="R46" s="28" t="s">
        <v>229</v>
      </c>
      <c r="S46" s="152" t="str">
        <f>_xlfn.IFERROR(VLOOKUP(Z46,'出場一覧'!$A:$O,13),"")</f>
        <v>野田学園</v>
      </c>
      <c r="T46" s="121" t="s">
        <v>328</v>
      </c>
      <c r="U46" s="29" t="str">
        <f>_xlfn.IFERROR(VLOOKUP(Z46,'出場一覧'!$A:$O,14),"")</f>
        <v>中　国</v>
      </c>
      <c r="V46" s="110" t="s">
        <v>2</v>
      </c>
      <c r="W46" s="29" t="str">
        <f>_xlfn.IFERROR(VLOOKUP(Z46,'出場一覧'!$A:$O,15),"")</f>
        <v>山　口</v>
      </c>
      <c r="X46" s="94" t="s">
        <v>82</v>
      </c>
      <c r="Z46" s="181">
        <v>24</v>
      </c>
    </row>
    <row r="47" spans="2:25" ht="8.25" customHeight="1">
      <c r="B47" s="97"/>
      <c r="C47" s="145"/>
      <c r="D47" s="121"/>
      <c r="E47" s="1"/>
      <c r="F47" s="110"/>
      <c r="G47" s="1"/>
      <c r="H47" s="48"/>
      <c r="I47" s="19"/>
      <c r="J47" s="19"/>
      <c r="K47" s="19"/>
      <c r="L47" s="19"/>
      <c r="M47" s="19"/>
      <c r="N47" s="19"/>
      <c r="O47" s="19"/>
      <c r="P47" s="19"/>
      <c r="Q47" s="19"/>
      <c r="R47" s="28"/>
      <c r="S47" s="152"/>
      <c r="T47" s="121"/>
      <c r="U47" s="27"/>
      <c r="V47" s="110"/>
      <c r="W47" s="27"/>
      <c r="X47" s="49"/>
      <c r="Y47" s="39"/>
    </row>
    <row r="48" spans="2:25" ht="31.5" customHeight="1">
      <c r="B48" s="97"/>
      <c r="C48" s="145"/>
      <c r="D48" s="121"/>
      <c r="E48" s="1"/>
      <c r="F48" s="110"/>
      <c r="G48" s="1"/>
      <c r="H48" s="48"/>
      <c r="I48" s="19"/>
      <c r="J48" s="19"/>
      <c r="K48" s="19"/>
      <c r="L48" s="19"/>
      <c r="M48" s="19"/>
      <c r="N48" s="19"/>
      <c r="O48" s="19"/>
      <c r="P48" s="19"/>
      <c r="Q48" s="19"/>
      <c r="R48" s="28"/>
      <c r="S48" s="152"/>
      <c r="T48" s="121"/>
      <c r="U48" s="27"/>
      <c r="V48" s="110"/>
      <c r="W48" s="27"/>
      <c r="X48" s="49"/>
      <c r="Y48" s="39"/>
    </row>
    <row r="49" spans="2:25" ht="31.5" customHeight="1">
      <c r="B49" s="97"/>
      <c r="C49" s="145"/>
      <c r="D49" s="121"/>
      <c r="E49" s="1"/>
      <c r="F49" s="110"/>
      <c r="G49" s="1"/>
      <c r="H49" s="48"/>
      <c r="I49" s="19"/>
      <c r="J49" s="19"/>
      <c r="K49" s="19"/>
      <c r="L49" s="19"/>
      <c r="M49" s="19"/>
      <c r="N49" s="19"/>
      <c r="O49" s="19"/>
      <c r="P49" s="19"/>
      <c r="Q49" s="19"/>
      <c r="R49" s="28"/>
      <c r="S49" s="152"/>
      <c r="T49" s="121"/>
      <c r="U49" s="27"/>
      <c r="V49" s="110"/>
      <c r="W49" s="27"/>
      <c r="X49" s="49"/>
      <c r="Y49" s="39"/>
    </row>
    <row r="50" spans="2:25" ht="21" customHeight="1">
      <c r="B50" s="97"/>
      <c r="C50" s="145"/>
      <c r="D50" s="121"/>
      <c r="E50" s="1"/>
      <c r="F50" s="110"/>
      <c r="G50" s="1"/>
      <c r="H50" s="48"/>
      <c r="I50" s="19"/>
      <c r="J50" s="19"/>
      <c r="K50" s="19"/>
      <c r="L50" s="19"/>
      <c r="M50" s="19"/>
      <c r="N50" s="19"/>
      <c r="O50" s="19"/>
      <c r="P50" s="19"/>
      <c r="Q50" s="19"/>
      <c r="R50" s="28"/>
      <c r="S50" s="152"/>
      <c r="T50" s="121"/>
      <c r="U50" s="27"/>
      <c r="V50" s="110"/>
      <c r="W50" s="27"/>
      <c r="X50" s="49"/>
      <c r="Y50" s="39"/>
    </row>
    <row r="51" spans="1:26" s="91" customFormat="1" ht="36.75" customHeight="1">
      <c r="A51" s="117"/>
      <c r="B51" s="39" t="s">
        <v>329</v>
      </c>
      <c r="C51" s="141"/>
      <c r="D51" s="96"/>
      <c r="E51" s="39"/>
      <c r="F51" s="110"/>
      <c r="G51" s="39"/>
      <c r="H51" s="94"/>
      <c r="I51" s="110"/>
      <c r="J51" s="110"/>
      <c r="K51" s="110"/>
      <c r="L51" s="110"/>
      <c r="M51" s="110"/>
      <c r="N51" s="110"/>
      <c r="O51" s="110"/>
      <c r="P51" s="98"/>
      <c r="Q51" s="98"/>
      <c r="R51" s="98"/>
      <c r="S51" s="152"/>
      <c r="T51" s="121"/>
      <c r="U51" s="17"/>
      <c r="V51" s="110"/>
      <c r="W51" s="52"/>
      <c r="X51" s="109"/>
      <c r="Y51" s="5"/>
      <c r="Z51" s="181"/>
    </row>
    <row r="52" spans="2:25" ht="14.25" customHeight="1">
      <c r="B52" s="31"/>
      <c r="C52" s="146"/>
      <c r="D52" s="96"/>
      <c r="E52" s="39"/>
      <c r="F52" s="110"/>
      <c r="G52" s="39"/>
      <c r="H52" s="94"/>
      <c r="I52" s="110"/>
      <c r="J52" s="110"/>
      <c r="K52" s="110"/>
      <c r="L52" s="110"/>
      <c r="M52" s="110"/>
      <c r="N52" s="110"/>
      <c r="O52" s="110"/>
      <c r="P52" s="19"/>
      <c r="Q52" s="19"/>
      <c r="R52" s="19"/>
      <c r="S52" s="151"/>
      <c r="T52" s="121"/>
      <c r="U52" s="1"/>
      <c r="V52" s="110"/>
      <c r="W52" s="3"/>
      <c r="X52" s="109"/>
      <c r="Y52" s="5"/>
    </row>
    <row r="53" spans="2:26" ht="21" customHeight="1">
      <c r="B53" s="17"/>
      <c r="C53" s="153" t="s">
        <v>382</v>
      </c>
      <c r="D53" s="121"/>
      <c r="E53" s="2"/>
      <c r="F53" s="110"/>
      <c r="G53" s="3"/>
      <c r="H53" s="109"/>
      <c r="I53" s="19"/>
      <c r="J53" s="19"/>
      <c r="K53" s="19"/>
      <c r="L53" s="537" t="s">
        <v>477</v>
      </c>
      <c r="M53" s="537"/>
      <c r="N53" s="537"/>
      <c r="O53" s="537"/>
      <c r="P53" s="19"/>
      <c r="Q53" s="98"/>
      <c r="R53" s="98"/>
      <c r="S53" s="153" t="s">
        <v>379</v>
      </c>
      <c r="T53" s="121"/>
      <c r="U53" s="1"/>
      <c r="V53" s="110"/>
      <c r="W53" s="3"/>
      <c r="X53" s="109"/>
      <c r="Y53" s="5"/>
      <c r="Z53" s="180"/>
    </row>
    <row r="54" spans="1:26" s="91" customFormat="1" ht="21" customHeight="1">
      <c r="A54" s="545">
        <v>12</v>
      </c>
      <c r="B54" s="644">
        <v>1</v>
      </c>
      <c r="C54" s="553" t="str">
        <f>_xlfn.IFERROR(VLOOKUP(A54,'出場一覧'!$A:$O,13),"")</f>
        <v>愛知啓成</v>
      </c>
      <c r="D54" s="547" t="s">
        <v>328</v>
      </c>
      <c r="E54" s="549" t="str">
        <f>_xlfn.IFERROR(VLOOKUP(A54,'出場一覧'!$A:$O,14),"")</f>
        <v>東　海</v>
      </c>
      <c r="F54" s="551" t="s">
        <v>2</v>
      </c>
      <c r="G54" s="555" t="str">
        <f>_xlfn.IFERROR(VLOOKUP(A54,'出場一覧'!$A:$O,15),"")</f>
        <v>愛　知</v>
      </c>
      <c r="H54" s="557" t="s">
        <v>82</v>
      </c>
      <c r="I54" s="26"/>
      <c r="J54" s="26"/>
      <c r="K54" s="98"/>
      <c r="L54" s="538" t="s">
        <v>494</v>
      </c>
      <c r="M54" s="538"/>
      <c r="N54" s="538"/>
      <c r="O54" s="538"/>
      <c r="P54" s="98"/>
      <c r="Q54" s="98"/>
      <c r="R54" s="26"/>
      <c r="S54" s="553" t="str">
        <f>_xlfn.IFERROR(VLOOKUP(Z54,'出場一覧'!$A:$O,13),"")</f>
        <v>椙山女学園</v>
      </c>
      <c r="T54" s="547" t="s">
        <v>328</v>
      </c>
      <c r="U54" s="549" t="str">
        <f>_xlfn.IFERROR(VLOOKUP(Z54,'出場一覧'!$A:$O,14),"")</f>
        <v>東　海</v>
      </c>
      <c r="V54" s="551" t="s">
        <v>2</v>
      </c>
      <c r="W54" s="555" t="str">
        <f>_xlfn.IFERROR(VLOOKUP(Z54,'出場一覧'!$A:$O,15),"")</f>
        <v>愛　知</v>
      </c>
      <c r="X54" s="557" t="s">
        <v>82</v>
      </c>
      <c r="Y54" s="643">
        <v>4</v>
      </c>
      <c r="Z54" s="559">
        <v>13</v>
      </c>
    </row>
    <row r="55" spans="1:26" s="91" customFormat="1" ht="21" customHeight="1">
      <c r="A55" s="545"/>
      <c r="B55" s="644"/>
      <c r="C55" s="554"/>
      <c r="D55" s="548"/>
      <c r="E55" s="550"/>
      <c r="F55" s="552"/>
      <c r="G55" s="556"/>
      <c r="H55" s="558"/>
      <c r="I55" s="98"/>
      <c r="J55" s="206"/>
      <c r="K55" s="98"/>
      <c r="L55" s="538">
        <v>21</v>
      </c>
      <c r="M55" s="538"/>
      <c r="N55" s="538"/>
      <c r="O55" s="538"/>
      <c r="P55" s="98"/>
      <c r="Q55" s="98"/>
      <c r="R55" s="24"/>
      <c r="S55" s="554"/>
      <c r="T55" s="548"/>
      <c r="U55" s="550"/>
      <c r="V55" s="552"/>
      <c r="W55" s="556"/>
      <c r="X55" s="558"/>
      <c r="Y55" s="643"/>
      <c r="Z55" s="559"/>
    </row>
    <row r="56" spans="2:26" ht="21" customHeight="1" thickBot="1">
      <c r="B56" s="93"/>
      <c r="C56" s="154" t="s">
        <v>377</v>
      </c>
      <c r="D56" s="121"/>
      <c r="E56" s="2"/>
      <c r="F56" s="110"/>
      <c r="G56" s="3"/>
      <c r="H56" s="109"/>
      <c r="I56" s="98"/>
      <c r="J56" s="206" t="s">
        <v>232</v>
      </c>
      <c r="K56" s="98"/>
      <c r="L56" s="98"/>
      <c r="M56" s="98"/>
      <c r="N56" s="211"/>
      <c r="O56" s="98"/>
      <c r="P56" s="98"/>
      <c r="Q56" s="226">
        <v>21</v>
      </c>
      <c r="R56" s="207" t="s">
        <v>493</v>
      </c>
      <c r="S56" s="153" t="s">
        <v>380</v>
      </c>
      <c r="T56" s="121"/>
      <c r="U56" s="30"/>
      <c r="V56" s="98"/>
      <c r="W56" s="33"/>
      <c r="X56" s="111"/>
      <c r="Y56" s="93"/>
      <c r="Z56" s="180"/>
    </row>
    <row r="57" spans="1:26" s="91" customFormat="1" ht="21" customHeight="1" thickBot="1" thickTop="1">
      <c r="A57" s="545">
        <v>19</v>
      </c>
      <c r="B57" s="644">
        <v>2</v>
      </c>
      <c r="C57" s="553" t="str">
        <f>_xlfn.IFERROR(VLOOKUP(A57,'出場一覧'!$A:$O,13),"")</f>
        <v>相生学院</v>
      </c>
      <c r="D57" s="547" t="s">
        <v>328</v>
      </c>
      <c r="E57" s="549" t="str">
        <f>_xlfn.IFERROR(VLOOKUP(A57,'出場一覧'!$A:$O,14),"")</f>
        <v>近　畿</v>
      </c>
      <c r="F57" s="551" t="s">
        <v>2</v>
      </c>
      <c r="G57" s="555" t="str">
        <f>_xlfn.IFERROR(VLOOKUP(A57,'出場一覧'!$A:$O,15),"")</f>
        <v>兵　庫</v>
      </c>
      <c r="H57" s="557" t="s">
        <v>82</v>
      </c>
      <c r="I57" s="326"/>
      <c r="J57" s="541">
        <v>20</v>
      </c>
      <c r="K57" s="205"/>
      <c r="L57" s="26"/>
      <c r="M57" s="26"/>
      <c r="N57" s="316"/>
      <c r="O57" s="326"/>
      <c r="P57" s="398"/>
      <c r="Q57" s="641">
        <v>21</v>
      </c>
      <c r="R57" s="401"/>
      <c r="S57" s="553" t="str">
        <f>_xlfn.IFERROR(VLOOKUP(Z57,'出場一覧'!$A:$O,13),"")</f>
        <v>法政二</v>
      </c>
      <c r="T57" s="547" t="s">
        <v>328</v>
      </c>
      <c r="U57" s="549" t="str">
        <f>_xlfn.IFERROR(VLOOKUP(Z57,'出場一覧'!$A:$O,14),"")</f>
        <v>南関東</v>
      </c>
      <c r="V57" s="551" t="s">
        <v>2</v>
      </c>
      <c r="W57" s="555" t="str">
        <f>_xlfn.IFERROR(VLOOKUP(Z57,'出場一覧'!$A:$O,15),"")</f>
        <v>神奈川</v>
      </c>
      <c r="X57" s="557" t="s">
        <v>82</v>
      </c>
      <c r="Y57" s="643">
        <v>5</v>
      </c>
      <c r="Z57" s="559">
        <v>10</v>
      </c>
    </row>
    <row r="58" spans="1:26" s="91" customFormat="1" ht="21" customHeight="1" thickBot="1" thickTop="1">
      <c r="A58" s="545"/>
      <c r="B58" s="644"/>
      <c r="C58" s="554"/>
      <c r="D58" s="548"/>
      <c r="E58" s="550"/>
      <c r="F58" s="552"/>
      <c r="G58" s="556"/>
      <c r="H58" s="558"/>
      <c r="I58" s="397"/>
      <c r="J58" s="640"/>
      <c r="K58" s="319"/>
      <c r="L58" s="98"/>
      <c r="M58" s="544"/>
      <c r="N58" s="544"/>
      <c r="O58" s="98"/>
      <c r="P58" s="399"/>
      <c r="Q58" s="590"/>
      <c r="R58" s="98"/>
      <c r="S58" s="554"/>
      <c r="T58" s="548"/>
      <c r="U58" s="550"/>
      <c r="V58" s="552"/>
      <c r="W58" s="556"/>
      <c r="X58" s="558"/>
      <c r="Y58" s="643"/>
      <c r="Z58" s="559"/>
    </row>
    <row r="59" spans="1:26" ht="21" customHeight="1" thickTop="1">
      <c r="A59" s="122"/>
      <c r="B59" s="93"/>
      <c r="C59" s="154" t="s">
        <v>378</v>
      </c>
      <c r="D59" s="121"/>
      <c r="E59" s="2"/>
      <c r="F59" s="110"/>
      <c r="G59" s="3"/>
      <c r="H59" s="109"/>
      <c r="I59" s="206" t="s">
        <v>492</v>
      </c>
      <c r="J59" s="236">
        <v>20</v>
      </c>
      <c r="K59" s="98"/>
      <c r="L59" s="98"/>
      <c r="M59" s="98"/>
      <c r="N59" s="98"/>
      <c r="O59" s="98"/>
      <c r="P59" s="216"/>
      <c r="Q59" s="98" t="s">
        <v>474</v>
      </c>
      <c r="R59" s="98"/>
      <c r="S59" s="153" t="s">
        <v>381</v>
      </c>
      <c r="T59" s="121"/>
      <c r="U59" s="1"/>
      <c r="V59" s="110"/>
      <c r="W59" s="3"/>
      <c r="X59" s="109"/>
      <c r="Y59" s="93"/>
      <c r="Z59" s="180"/>
    </row>
    <row r="60" spans="1:26" s="91" customFormat="1" ht="21" customHeight="1" thickBot="1">
      <c r="A60" s="545">
        <v>20</v>
      </c>
      <c r="B60" s="644">
        <v>3</v>
      </c>
      <c r="C60" s="553" t="str">
        <f>_xlfn.IFERROR(VLOOKUP(A60,'出場一覧'!$A:$O,13),"")</f>
        <v>大商学園</v>
      </c>
      <c r="D60" s="547" t="s">
        <v>328</v>
      </c>
      <c r="E60" s="549" t="str">
        <f>_xlfn.IFERROR(VLOOKUP(A60,'出場一覧'!$A:$O,14),"")</f>
        <v>近　畿</v>
      </c>
      <c r="F60" s="551" t="s">
        <v>2</v>
      </c>
      <c r="G60" s="555" t="str">
        <f>_xlfn.IFERROR(VLOOKUP(A60,'出場一覧'!$A:$O,15),"")</f>
        <v>大　阪</v>
      </c>
      <c r="H60" s="557" t="s">
        <v>82</v>
      </c>
      <c r="I60" s="20"/>
      <c r="J60" s="98"/>
      <c r="K60" s="98"/>
      <c r="L60" s="98"/>
      <c r="M60" s="98"/>
      <c r="N60" s="98"/>
      <c r="O60" s="98"/>
      <c r="P60" s="216"/>
      <c r="Q60" s="316"/>
      <c r="R60" s="400"/>
      <c r="S60" s="553" t="str">
        <f>_xlfn.IFERROR(VLOOKUP(Z60,'出場一覧'!$A:$O,13),"")</f>
        <v>野田学園</v>
      </c>
      <c r="T60" s="547" t="s">
        <v>328</v>
      </c>
      <c r="U60" s="549" t="str">
        <f>_xlfn.IFERROR(VLOOKUP(Z60,'出場一覧'!$A:$O,14),"")</f>
        <v>中　国</v>
      </c>
      <c r="V60" s="551" t="s">
        <v>2</v>
      </c>
      <c r="W60" s="555" t="str">
        <f>_xlfn.IFERROR(VLOOKUP(Z60,'出場一覧'!$A:$O,15),"")</f>
        <v>山　口</v>
      </c>
      <c r="X60" s="557" t="s">
        <v>82</v>
      </c>
      <c r="Y60" s="643">
        <v>6</v>
      </c>
      <c r="Z60" s="559">
        <v>24</v>
      </c>
    </row>
    <row r="61" spans="1:26" s="91" customFormat="1" ht="21" customHeight="1" thickTop="1">
      <c r="A61" s="545"/>
      <c r="B61" s="644"/>
      <c r="C61" s="554"/>
      <c r="D61" s="548"/>
      <c r="E61" s="550"/>
      <c r="F61" s="552"/>
      <c r="G61" s="556"/>
      <c r="H61" s="55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554"/>
      <c r="T61" s="548"/>
      <c r="U61" s="550"/>
      <c r="V61" s="552"/>
      <c r="W61" s="556"/>
      <c r="X61" s="558"/>
      <c r="Y61" s="643"/>
      <c r="Z61" s="559"/>
    </row>
    <row r="62" spans="1:26" ht="21" customHeight="1">
      <c r="A62" s="122"/>
      <c r="B62" s="93"/>
      <c r="C62" s="149"/>
      <c r="D62" s="121"/>
      <c r="E62" s="30"/>
      <c r="F62" s="98"/>
      <c r="G62" s="33"/>
      <c r="H62" s="111"/>
      <c r="I62" s="98"/>
      <c r="J62" s="98"/>
      <c r="K62" s="98"/>
      <c r="L62" s="98"/>
      <c r="M62" s="98"/>
      <c r="N62" s="98"/>
      <c r="O62" s="98"/>
      <c r="P62" s="98"/>
      <c r="Q62" s="19"/>
      <c r="R62" s="19"/>
      <c r="S62" s="149"/>
      <c r="T62" s="121"/>
      <c r="U62" s="30"/>
      <c r="V62" s="98"/>
      <c r="W62" s="33"/>
      <c r="X62" s="111"/>
      <c r="Y62" s="93"/>
      <c r="Z62" s="180"/>
    </row>
    <row r="63" spans="1:26" ht="21" customHeight="1">
      <c r="A63" s="122"/>
      <c r="B63" s="93"/>
      <c r="C63" s="149"/>
      <c r="D63" s="121"/>
      <c r="E63" s="30"/>
      <c r="F63" s="98"/>
      <c r="G63" s="33"/>
      <c r="H63" s="111"/>
      <c r="I63" s="98"/>
      <c r="J63" s="98"/>
      <c r="K63" s="98"/>
      <c r="L63" s="98"/>
      <c r="M63" s="98"/>
      <c r="N63" s="98"/>
      <c r="O63" s="98"/>
      <c r="P63" s="98"/>
      <c r="Q63" s="19"/>
      <c r="R63" s="19"/>
      <c r="S63" s="149"/>
      <c r="T63" s="121"/>
      <c r="U63" s="30"/>
      <c r="V63" s="98"/>
      <c r="W63" s="33"/>
      <c r="X63" s="111"/>
      <c r="Y63" s="93"/>
      <c r="Z63" s="180"/>
    </row>
    <row r="64" spans="1:26" ht="20.25" customHeight="1">
      <c r="A64" s="122"/>
      <c r="B64" s="93"/>
      <c r="C64" s="149"/>
      <c r="D64" s="121"/>
      <c r="E64" s="30"/>
      <c r="F64" s="98"/>
      <c r="G64" s="33"/>
      <c r="H64" s="111"/>
      <c r="I64" s="98"/>
      <c r="J64" s="98"/>
      <c r="K64" s="98"/>
      <c r="L64" s="537" t="s">
        <v>478</v>
      </c>
      <c r="M64" s="537"/>
      <c r="N64" s="537"/>
      <c r="O64" s="537"/>
      <c r="P64" s="98"/>
      <c r="Q64" s="98"/>
      <c r="R64" s="98"/>
      <c r="S64" s="149"/>
      <c r="T64" s="121"/>
      <c r="U64" s="30"/>
      <c r="V64" s="98"/>
      <c r="W64" s="33"/>
      <c r="X64" s="111"/>
      <c r="Y64" s="93"/>
      <c r="Z64" s="180"/>
    </row>
    <row r="65" spans="2:25" ht="21" customHeight="1">
      <c r="B65" s="93"/>
      <c r="C65" s="154" t="s">
        <v>330</v>
      </c>
      <c r="D65" s="96"/>
      <c r="E65" s="36"/>
      <c r="F65" s="110"/>
      <c r="G65" s="36"/>
      <c r="H65" s="94"/>
      <c r="I65" s="19"/>
      <c r="J65" s="19"/>
      <c r="K65" s="19"/>
      <c r="L65" s="538" t="s">
        <v>495</v>
      </c>
      <c r="M65" s="538"/>
      <c r="N65" s="538"/>
      <c r="O65" s="538"/>
      <c r="P65" s="19"/>
      <c r="Q65" s="19"/>
      <c r="R65" s="19"/>
      <c r="S65" s="153" t="s">
        <v>320</v>
      </c>
      <c r="T65" s="121"/>
      <c r="U65" s="2"/>
      <c r="V65" s="110"/>
      <c r="W65" s="3"/>
      <c r="X65" s="109"/>
      <c r="Y65" s="93"/>
    </row>
    <row r="66" spans="1:26" s="91" customFormat="1" ht="21" customHeight="1">
      <c r="A66" s="545">
        <v>20</v>
      </c>
      <c r="B66" s="644">
        <v>1</v>
      </c>
      <c r="C66" s="553" t="str">
        <f>_xlfn.IFERROR(VLOOKUP(A66,'出場一覧'!$A:$O,13),"")</f>
        <v>大商学園</v>
      </c>
      <c r="D66" s="547" t="s">
        <v>328</v>
      </c>
      <c r="E66" s="549" t="str">
        <f>_xlfn.IFERROR(VLOOKUP(A66,'出場一覧'!$A:$O,14),"")</f>
        <v>近　畿</v>
      </c>
      <c r="F66" s="551" t="s">
        <v>2</v>
      </c>
      <c r="G66" s="555" t="str">
        <f>_xlfn.IFERROR(VLOOKUP(A66,'出場一覧'!$A:$O,15),"")</f>
        <v>大　阪</v>
      </c>
      <c r="H66" s="557" t="s">
        <v>82</v>
      </c>
      <c r="I66" s="26"/>
      <c r="J66" s="26"/>
      <c r="K66" s="98"/>
      <c r="L66" s="538" t="s">
        <v>496</v>
      </c>
      <c r="M66" s="538"/>
      <c r="N66" s="538"/>
      <c r="O66" s="538"/>
      <c r="P66" s="98"/>
      <c r="Q66" s="26"/>
      <c r="R66" s="26"/>
      <c r="S66" s="553" t="str">
        <f>_xlfn.IFERROR(VLOOKUP(Z66,'出場一覧'!$A:$O,13),"")</f>
        <v>椙山女学園</v>
      </c>
      <c r="T66" s="547" t="s">
        <v>328</v>
      </c>
      <c r="U66" s="549" t="str">
        <f>_xlfn.IFERROR(VLOOKUP(Z66,'出場一覧'!$A:$O,14),"")</f>
        <v>東　海</v>
      </c>
      <c r="V66" s="551" t="s">
        <v>2</v>
      </c>
      <c r="W66" s="555" t="str">
        <f>_xlfn.IFERROR(VLOOKUP(Z66,'出場一覧'!$A:$O,15),"")</f>
        <v>愛　知</v>
      </c>
      <c r="X66" s="557" t="s">
        <v>82</v>
      </c>
      <c r="Y66" s="643">
        <v>3</v>
      </c>
      <c r="Z66" s="559">
        <v>13</v>
      </c>
    </row>
    <row r="67" spans="1:26" s="91" customFormat="1" ht="21" customHeight="1">
      <c r="A67" s="545"/>
      <c r="B67" s="644"/>
      <c r="C67" s="554"/>
      <c r="D67" s="548"/>
      <c r="E67" s="550"/>
      <c r="F67" s="552"/>
      <c r="G67" s="556"/>
      <c r="H67" s="558"/>
      <c r="I67" s="98"/>
      <c r="J67" s="98"/>
      <c r="K67" s="207"/>
      <c r="L67" s="98"/>
      <c r="M67" s="98"/>
      <c r="N67" s="211"/>
      <c r="O67" s="98"/>
      <c r="P67" s="206"/>
      <c r="Q67" s="98"/>
      <c r="R67" s="98"/>
      <c r="S67" s="554"/>
      <c r="T67" s="548"/>
      <c r="U67" s="550"/>
      <c r="V67" s="552"/>
      <c r="W67" s="556"/>
      <c r="X67" s="558"/>
      <c r="Y67" s="643"/>
      <c r="Z67" s="559"/>
    </row>
    <row r="68" spans="2:25" ht="15" customHeight="1" thickBot="1">
      <c r="B68" s="53"/>
      <c r="C68" s="149"/>
      <c r="D68" s="121"/>
      <c r="E68" s="30"/>
      <c r="F68" s="98"/>
      <c r="G68" s="33"/>
      <c r="H68" s="111"/>
      <c r="I68" s="540">
        <v>20</v>
      </c>
      <c r="J68" s="541"/>
      <c r="K68" s="37"/>
      <c r="L68" s="18"/>
      <c r="M68" s="18"/>
      <c r="N68" s="403"/>
      <c r="O68" s="210"/>
      <c r="P68" s="210"/>
      <c r="Q68" s="639">
        <v>20</v>
      </c>
      <c r="R68" s="590"/>
      <c r="S68" s="149"/>
      <c r="T68" s="121"/>
      <c r="U68" s="30"/>
      <c r="V68" s="98"/>
      <c r="W68" s="33"/>
      <c r="X68" s="111"/>
      <c r="Y68" s="53"/>
    </row>
    <row r="69" spans="2:25" ht="21" customHeight="1" thickTop="1">
      <c r="B69" s="53"/>
      <c r="C69" s="154" t="s">
        <v>321</v>
      </c>
      <c r="D69" s="96"/>
      <c r="E69" s="36"/>
      <c r="F69" s="110"/>
      <c r="G69" s="36"/>
      <c r="H69" s="94"/>
      <c r="I69" s="541"/>
      <c r="J69" s="541"/>
      <c r="K69" s="402"/>
      <c r="L69" s="19"/>
      <c r="M69" s="544"/>
      <c r="N69" s="544"/>
      <c r="O69" s="19"/>
      <c r="P69" s="404"/>
      <c r="Q69" s="590"/>
      <c r="R69" s="590"/>
      <c r="S69" s="153" t="s">
        <v>322</v>
      </c>
      <c r="T69" s="121"/>
      <c r="U69" s="2"/>
      <c r="V69" s="110"/>
      <c r="W69" s="3"/>
      <c r="X69" s="109"/>
      <c r="Y69" s="53"/>
    </row>
    <row r="70" spans="1:26" s="91" customFormat="1" ht="21" customHeight="1" thickBot="1">
      <c r="A70" s="545">
        <v>10</v>
      </c>
      <c r="B70" s="644">
        <v>2</v>
      </c>
      <c r="C70" s="553" t="str">
        <f>_xlfn.IFERROR(VLOOKUP(A70,'出場一覧'!$A:$O,13),"")</f>
        <v>法政二</v>
      </c>
      <c r="D70" s="547" t="s">
        <v>328</v>
      </c>
      <c r="E70" s="549" t="str">
        <f>_xlfn.IFERROR(VLOOKUP(A70,'出場一覧'!$A:$O,14),"")</f>
        <v>南関東</v>
      </c>
      <c r="F70" s="551" t="s">
        <v>2</v>
      </c>
      <c r="G70" s="555" t="str">
        <f>_xlfn.IFERROR(VLOOKUP(A70,'出場一覧'!$A:$O,15),"")</f>
        <v>神奈川</v>
      </c>
      <c r="H70" s="557" t="s">
        <v>82</v>
      </c>
      <c r="I70" s="320"/>
      <c r="J70" s="326"/>
      <c r="K70" s="211"/>
      <c r="L70" s="98"/>
      <c r="M70" s="98"/>
      <c r="N70" s="98"/>
      <c r="O70" s="98"/>
      <c r="P70" s="98"/>
      <c r="Q70" s="316"/>
      <c r="R70" s="326"/>
      <c r="S70" s="553" t="str">
        <f>_xlfn.IFERROR(VLOOKUP(Z70,'出場一覧'!$A:$O,13),"")</f>
        <v>愛知啓成</v>
      </c>
      <c r="T70" s="547" t="s">
        <v>328</v>
      </c>
      <c r="U70" s="549" t="str">
        <f>_xlfn.IFERROR(VLOOKUP(Z70,'出場一覧'!$A:$O,14),"")</f>
        <v>東　海</v>
      </c>
      <c r="V70" s="551" t="s">
        <v>2</v>
      </c>
      <c r="W70" s="555" t="str">
        <f>_xlfn.IFERROR(VLOOKUP(Z70,'出場一覧'!$A:$O,15),"")</f>
        <v>愛　知</v>
      </c>
      <c r="X70" s="557" t="s">
        <v>82</v>
      </c>
      <c r="Y70" s="643">
        <v>4</v>
      </c>
      <c r="Z70" s="559">
        <v>12</v>
      </c>
    </row>
    <row r="71" spans="1:26" s="91" customFormat="1" ht="21" customHeight="1" thickTop="1">
      <c r="A71" s="545"/>
      <c r="B71" s="644"/>
      <c r="C71" s="554"/>
      <c r="D71" s="548"/>
      <c r="E71" s="550"/>
      <c r="F71" s="552"/>
      <c r="G71" s="556"/>
      <c r="H71" s="55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554"/>
      <c r="T71" s="548"/>
      <c r="U71" s="550"/>
      <c r="V71" s="552"/>
      <c r="W71" s="556"/>
      <c r="X71" s="558"/>
      <c r="Y71" s="643"/>
      <c r="Z71" s="559"/>
    </row>
    <row r="72" spans="1:26" ht="6.75" customHeight="1">
      <c r="A72" s="122"/>
      <c r="B72" s="53"/>
      <c r="C72" s="149"/>
      <c r="D72" s="121"/>
      <c r="E72" s="30"/>
      <c r="F72" s="98"/>
      <c r="G72" s="33"/>
      <c r="H72" s="111"/>
      <c r="I72" s="98"/>
      <c r="J72" s="98"/>
      <c r="K72" s="98"/>
      <c r="L72" s="203"/>
      <c r="M72" s="203"/>
      <c r="N72" s="203"/>
      <c r="O72" s="203"/>
      <c r="P72" s="98"/>
      <c r="Q72" s="98"/>
      <c r="R72" s="98"/>
      <c r="S72" s="149"/>
      <c r="T72" s="121"/>
      <c r="U72" s="30"/>
      <c r="V72" s="98"/>
      <c r="W72" s="33"/>
      <c r="X72" s="111"/>
      <c r="Y72" s="35"/>
      <c r="Z72" s="180"/>
    </row>
    <row r="73" spans="2:26" s="39" customFormat="1" ht="36" customHeight="1" hidden="1">
      <c r="B73" s="4" t="s">
        <v>234</v>
      </c>
      <c r="C73" s="141"/>
      <c r="D73" s="96"/>
      <c r="E73" s="1"/>
      <c r="F73" s="110"/>
      <c r="G73" s="3"/>
      <c r="H73" s="109"/>
      <c r="I73" s="40"/>
      <c r="J73" s="110"/>
      <c r="K73" s="110"/>
      <c r="L73" s="110"/>
      <c r="M73" s="110"/>
      <c r="N73" s="110"/>
      <c r="O73" s="246"/>
      <c r="P73" s="247"/>
      <c r="Q73" s="40"/>
      <c r="R73" s="40"/>
      <c r="S73" s="141"/>
      <c r="T73" s="96"/>
      <c r="U73" s="41"/>
      <c r="V73" s="177"/>
      <c r="W73" s="1"/>
      <c r="X73" s="94"/>
      <c r="Z73" s="110"/>
    </row>
    <row r="74" spans="2:26" s="39" customFormat="1" ht="21" customHeight="1" hidden="1">
      <c r="B74" s="4"/>
      <c r="C74" s="148" t="s">
        <v>150</v>
      </c>
      <c r="D74" s="96"/>
      <c r="E74" s="7"/>
      <c r="F74" s="110"/>
      <c r="G74" s="1"/>
      <c r="H74" s="94"/>
      <c r="I74" s="40"/>
      <c r="J74" s="110"/>
      <c r="K74" s="110"/>
      <c r="L74" s="585" t="s">
        <v>235</v>
      </c>
      <c r="M74" s="585"/>
      <c r="N74" s="585"/>
      <c r="O74" s="585"/>
      <c r="P74" s="110"/>
      <c r="Q74" s="40"/>
      <c r="R74" s="40"/>
      <c r="S74" s="147" t="s">
        <v>166</v>
      </c>
      <c r="T74" s="121"/>
      <c r="U74" s="2"/>
      <c r="V74" s="110"/>
      <c r="W74" s="3"/>
      <c r="X74" s="109"/>
      <c r="Z74" s="110"/>
    </row>
    <row r="75" spans="2:26" s="39" customFormat="1" ht="21" customHeight="1" hidden="1">
      <c r="B75" s="642">
        <v>1</v>
      </c>
      <c r="C75" s="574"/>
      <c r="D75" s="547" t="s">
        <v>328</v>
      </c>
      <c r="E75" s="578"/>
      <c r="F75" s="551" t="s">
        <v>2</v>
      </c>
      <c r="G75" s="580"/>
      <c r="H75" s="557" t="s">
        <v>82</v>
      </c>
      <c r="I75" s="26"/>
      <c r="J75" s="110"/>
      <c r="K75" s="110"/>
      <c r="L75" s="585"/>
      <c r="M75" s="585"/>
      <c r="N75" s="585"/>
      <c r="O75" s="585"/>
      <c r="P75" s="110"/>
      <c r="Q75" s="40"/>
      <c r="R75" s="19"/>
      <c r="S75" s="574"/>
      <c r="T75" s="547" t="s">
        <v>328</v>
      </c>
      <c r="U75" s="578"/>
      <c r="V75" s="551" t="s">
        <v>2</v>
      </c>
      <c r="W75" s="580"/>
      <c r="X75" s="111"/>
      <c r="Y75" s="573">
        <v>9</v>
      </c>
      <c r="Z75" s="110"/>
    </row>
    <row r="76" spans="2:26" s="39" customFormat="1" ht="21" customHeight="1" hidden="1">
      <c r="B76" s="642"/>
      <c r="C76" s="575"/>
      <c r="D76" s="548"/>
      <c r="E76" s="579"/>
      <c r="F76" s="552"/>
      <c r="G76" s="581"/>
      <c r="H76" s="558"/>
      <c r="I76" s="584"/>
      <c r="J76" s="110"/>
      <c r="K76" s="110"/>
      <c r="L76" s="223"/>
      <c r="M76" s="223"/>
      <c r="N76" s="222"/>
      <c r="O76" s="110"/>
      <c r="P76" s="98"/>
      <c r="Q76" s="32"/>
      <c r="R76" s="582"/>
      <c r="S76" s="575"/>
      <c r="T76" s="548"/>
      <c r="U76" s="579"/>
      <c r="V76" s="552"/>
      <c r="W76" s="581"/>
      <c r="X76" s="111"/>
      <c r="Y76" s="573"/>
      <c r="Z76" s="110"/>
    </row>
    <row r="77" spans="2:26" s="39" customFormat="1" ht="7.5" customHeight="1" hidden="1">
      <c r="B77" s="97"/>
      <c r="C77" s="149"/>
      <c r="D77" s="121"/>
      <c r="E77" s="30"/>
      <c r="F77" s="98"/>
      <c r="G77" s="33"/>
      <c r="H77" s="111"/>
      <c r="I77" s="568"/>
      <c r="J77" s="110"/>
      <c r="K77" s="110"/>
      <c r="L77" s="223"/>
      <c r="M77" s="223"/>
      <c r="N77" s="222"/>
      <c r="O77" s="110"/>
      <c r="P77" s="98"/>
      <c r="Q77" s="19"/>
      <c r="R77" s="569"/>
      <c r="S77" s="147"/>
      <c r="T77" s="121"/>
      <c r="U77" s="30"/>
      <c r="V77" s="98"/>
      <c r="W77" s="33"/>
      <c r="X77" s="111"/>
      <c r="Y77" s="97"/>
      <c r="Z77" s="110"/>
    </row>
    <row r="78" spans="1:26" s="39" customFormat="1" ht="21" customHeight="1" hidden="1">
      <c r="A78" s="43"/>
      <c r="B78" s="97"/>
      <c r="C78" s="148" t="s">
        <v>167</v>
      </c>
      <c r="D78" s="96"/>
      <c r="E78" s="44"/>
      <c r="F78" s="110"/>
      <c r="G78" s="44"/>
      <c r="H78" s="94"/>
      <c r="I78" s="568"/>
      <c r="J78" s="204"/>
      <c r="K78" s="207"/>
      <c r="L78" s="223"/>
      <c r="M78" s="248"/>
      <c r="N78" s="222"/>
      <c r="O78" s="110"/>
      <c r="P78" s="32"/>
      <c r="Q78" s="249"/>
      <c r="R78" s="569"/>
      <c r="S78" s="147" t="s">
        <v>151</v>
      </c>
      <c r="T78" s="121"/>
      <c r="U78" s="2"/>
      <c r="V78" s="110"/>
      <c r="W78" s="3"/>
      <c r="X78" s="109"/>
      <c r="Y78" s="97"/>
      <c r="Z78" s="110"/>
    </row>
    <row r="79" spans="1:26" s="39" customFormat="1" ht="21" customHeight="1" hidden="1">
      <c r="A79" s="45"/>
      <c r="B79" s="642">
        <v>2</v>
      </c>
      <c r="C79" s="574"/>
      <c r="D79" s="547" t="s">
        <v>328</v>
      </c>
      <c r="E79" s="578"/>
      <c r="F79" s="551" t="s">
        <v>2</v>
      </c>
      <c r="G79" s="580"/>
      <c r="H79" s="557" t="s">
        <v>82</v>
      </c>
      <c r="I79" s="568"/>
      <c r="J79" s="110"/>
      <c r="K79" s="207"/>
      <c r="L79" s="223"/>
      <c r="M79" s="248"/>
      <c r="N79" s="222"/>
      <c r="O79" s="110"/>
      <c r="P79" s="206"/>
      <c r="Q79" s="19"/>
      <c r="R79" s="583"/>
      <c r="S79" s="574"/>
      <c r="T79" s="547" t="s">
        <v>328</v>
      </c>
      <c r="U79" s="578"/>
      <c r="V79" s="551" t="s">
        <v>2</v>
      </c>
      <c r="W79" s="580"/>
      <c r="X79" s="111"/>
      <c r="Y79" s="573">
        <v>10</v>
      </c>
      <c r="Z79" s="110"/>
    </row>
    <row r="80" spans="1:26" s="39" customFormat="1" ht="21" customHeight="1" hidden="1">
      <c r="A80" s="45"/>
      <c r="B80" s="642"/>
      <c r="C80" s="575"/>
      <c r="D80" s="548"/>
      <c r="E80" s="579"/>
      <c r="F80" s="552"/>
      <c r="G80" s="581"/>
      <c r="H80" s="558"/>
      <c r="I80" s="34"/>
      <c r="J80" s="250"/>
      <c r="K80" s="251"/>
      <c r="L80" s="252"/>
      <c r="M80" s="253"/>
      <c r="N80" s="251"/>
      <c r="O80" s="253"/>
      <c r="P80" s="206"/>
      <c r="Q80" s="40"/>
      <c r="R80" s="110"/>
      <c r="S80" s="575"/>
      <c r="T80" s="548"/>
      <c r="U80" s="579"/>
      <c r="V80" s="552"/>
      <c r="W80" s="581"/>
      <c r="X80" s="111"/>
      <c r="Y80" s="573"/>
      <c r="Z80" s="110"/>
    </row>
    <row r="81" spans="1:26" s="39" customFormat="1" ht="7.5" customHeight="1" hidden="1">
      <c r="A81" s="45"/>
      <c r="B81" s="97"/>
      <c r="C81" s="149"/>
      <c r="D81" s="121"/>
      <c r="E81" s="30"/>
      <c r="F81" s="98"/>
      <c r="G81" s="33"/>
      <c r="H81" s="111"/>
      <c r="I81" s="98"/>
      <c r="J81" s="250"/>
      <c r="K81" s="254"/>
      <c r="L81" s="252"/>
      <c r="M81" s="253"/>
      <c r="N81" s="251"/>
      <c r="O81" s="253"/>
      <c r="P81" s="22"/>
      <c r="Q81" s="40"/>
      <c r="R81" s="110"/>
      <c r="S81" s="147"/>
      <c r="T81" s="121"/>
      <c r="U81" s="30"/>
      <c r="V81" s="98"/>
      <c r="W81" s="33"/>
      <c r="X81" s="111"/>
      <c r="Y81" s="97"/>
      <c r="Z81" s="110"/>
    </row>
    <row r="82" spans="1:26" s="13" customFormat="1" ht="21" customHeight="1" hidden="1">
      <c r="A82" s="46"/>
      <c r="B82" s="97"/>
      <c r="C82" s="148" t="s">
        <v>158</v>
      </c>
      <c r="D82" s="96"/>
      <c r="E82" s="44"/>
      <c r="F82" s="110"/>
      <c r="G82" s="44"/>
      <c r="H82" s="94"/>
      <c r="I82" s="98"/>
      <c r="J82" s="250"/>
      <c r="K82" s="255"/>
      <c r="L82" s="251"/>
      <c r="M82" s="252"/>
      <c r="N82" s="251"/>
      <c r="O82" s="252"/>
      <c r="P82" s="212"/>
      <c r="Q82" s="40"/>
      <c r="R82" s="110"/>
      <c r="S82" s="147" t="s">
        <v>174</v>
      </c>
      <c r="T82" s="121"/>
      <c r="U82" s="2"/>
      <c r="V82" s="110"/>
      <c r="W82" s="3"/>
      <c r="X82" s="109"/>
      <c r="Y82" s="97"/>
      <c r="Z82" s="202"/>
    </row>
    <row r="83" spans="1:26" s="13" customFormat="1" ht="21" customHeight="1" hidden="1">
      <c r="A83" s="46"/>
      <c r="B83" s="642">
        <v>3</v>
      </c>
      <c r="C83" s="574"/>
      <c r="D83" s="547" t="s">
        <v>328</v>
      </c>
      <c r="E83" s="578"/>
      <c r="F83" s="551" t="s">
        <v>2</v>
      </c>
      <c r="G83" s="580"/>
      <c r="H83" s="557" t="s">
        <v>82</v>
      </c>
      <c r="I83" s="26"/>
      <c r="J83" s="250"/>
      <c r="K83" s="256"/>
      <c r="L83" s="251"/>
      <c r="M83" s="252"/>
      <c r="N83" s="251"/>
      <c r="O83" s="252"/>
      <c r="P83" s="220"/>
      <c r="Q83" s="40"/>
      <c r="R83" s="98"/>
      <c r="S83" s="574"/>
      <c r="T83" s="547" t="s">
        <v>328</v>
      </c>
      <c r="U83" s="578"/>
      <c r="V83" s="551" t="s">
        <v>2</v>
      </c>
      <c r="W83" s="580"/>
      <c r="X83" s="111"/>
      <c r="Y83" s="573">
        <v>11</v>
      </c>
      <c r="Z83" s="110"/>
    </row>
    <row r="84" spans="1:26" s="13" customFormat="1" ht="21" customHeight="1" hidden="1">
      <c r="A84" s="46"/>
      <c r="B84" s="642"/>
      <c r="C84" s="575"/>
      <c r="D84" s="548"/>
      <c r="E84" s="579"/>
      <c r="F84" s="552"/>
      <c r="G84" s="581"/>
      <c r="H84" s="558"/>
      <c r="I84" s="568"/>
      <c r="J84" s="110"/>
      <c r="K84" s="220"/>
      <c r="L84" s="219"/>
      <c r="M84" s="257"/>
      <c r="N84" s="218"/>
      <c r="O84" s="257"/>
      <c r="P84" s="220"/>
      <c r="Q84" s="19"/>
      <c r="R84" s="582"/>
      <c r="S84" s="575"/>
      <c r="T84" s="548"/>
      <c r="U84" s="579"/>
      <c r="V84" s="552"/>
      <c r="W84" s="581"/>
      <c r="X84" s="111"/>
      <c r="Y84" s="573"/>
      <c r="Z84" s="110"/>
    </row>
    <row r="85" spans="1:26" s="13" customFormat="1" ht="7.5" customHeight="1" hidden="1">
      <c r="A85" s="47"/>
      <c r="B85" s="97"/>
      <c r="C85" s="149"/>
      <c r="D85" s="121"/>
      <c r="E85" s="30"/>
      <c r="F85" s="98"/>
      <c r="G85" s="33"/>
      <c r="H85" s="111"/>
      <c r="I85" s="568"/>
      <c r="J85" s="110"/>
      <c r="K85" s="220"/>
      <c r="L85" s="219"/>
      <c r="M85" s="257"/>
      <c r="N85" s="218"/>
      <c r="O85" s="257"/>
      <c r="P85" s="220"/>
      <c r="Q85" s="19"/>
      <c r="R85" s="569"/>
      <c r="S85" s="147"/>
      <c r="T85" s="121"/>
      <c r="U85" s="30"/>
      <c r="V85" s="98"/>
      <c r="W85" s="33"/>
      <c r="X85" s="111"/>
      <c r="Y85" s="97"/>
      <c r="Z85" s="110"/>
    </row>
    <row r="86" spans="2:26" s="13" customFormat="1" ht="21" customHeight="1" hidden="1">
      <c r="B86" s="97"/>
      <c r="C86" s="148" t="s">
        <v>175</v>
      </c>
      <c r="D86" s="96"/>
      <c r="F86" s="110"/>
      <c r="G86" s="36"/>
      <c r="H86" s="94"/>
      <c r="I86" s="568"/>
      <c r="J86" s="205"/>
      <c r="K86" s="220"/>
      <c r="L86" s="219"/>
      <c r="M86" s="257"/>
      <c r="N86" s="218"/>
      <c r="O86" s="257"/>
      <c r="P86" s="258"/>
      <c r="Q86" s="38"/>
      <c r="R86" s="569"/>
      <c r="S86" s="147" t="s">
        <v>159</v>
      </c>
      <c r="T86" s="121"/>
      <c r="U86" s="2"/>
      <c r="V86" s="110"/>
      <c r="W86" s="3"/>
      <c r="X86" s="109"/>
      <c r="Y86" s="97"/>
      <c r="Z86" s="110"/>
    </row>
    <row r="87" spans="2:25" ht="21" customHeight="1" hidden="1">
      <c r="B87" s="642">
        <v>4</v>
      </c>
      <c r="C87" s="574"/>
      <c r="D87" s="547" t="s">
        <v>328</v>
      </c>
      <c r="E87" s="578"/>
      <c r="F87" s="551" t="s">
        <v>2</v>
      </c>
      <c r="G87" s="580"/>
      <c r="H87" s="557" t="s">
        <v>82</v>
      </c>
      <c r="I87" s="565"/>
      <c r="J87" s="110"/>
      <c r="K87" s="259"/>
      <c r="N87" s="260"/>
      <c r="P87" s="260"/>
      <c r="Q87" s="19"/>
      <c r="R87" s="583"/>
      <c r="S87" s="574"/>
      <c r="T87" s="547" t="s">
        <v>328</v>
      </c>
      <c r="U87" s="578"/>
      <c r="V87" s="551" t="s">
        <v>2</v>
      </c>
      <c r="W87" s="580"/>
      <c r="X87" s="111"/>
      <c r="Y87" s="573">
        <v>12</v>
      </c>
    </row>
    <row r="88" spans="2:25" ht="21" customHeight="1" hidden="1">
      <c r="B88" s="642"/>
      <c r="C88" s="575"/>
      <c r="D88" s="548"/>
      <c r="E88" s="579"/>
      <c r="F88" s="552"/>
      <c r="G88" s="581"/>
      <c r="H88" s="558"/>
      <c r="I88" s="110"/>
      <c r="J88" s="110"/>
      <c r="K88" s="259"/>
      <c r="L88" s="260"/>
      <c r="M88" s="261"/>
      <c r="N88" s="260"/>
      <c r="O88" s="259"/>
      <c r="P88" s="260"/>
      <c r="S88" s="575"/>
      <c r="T88" s="548"/>
      <c r="U88" s="579"/>
      <c r="V88" s="552"/>
      <c r="W88" s="581"/>
      <c r="X88" s="111"/>
      <c r="Y88" s="573"/>
    </row>
    <row r="89" spans="2:25" ht="7.5" customHeight="1" hidden="1">
      <c r="B89" s="39"/>
      <c r="K89" s="259"/>
      <c r="L89" s="262"/>
      <c r="M89" s="263"/>
      <c r="N89" s="262"/>
      <c r="O89" s="264"/>
      <c r="P89" s="260"/>
      <c r="Y89" s="110"/>
    </row>
    <row r="90" spans="1:26" ht="21" customHeight="1" hidden="1">
      <c r="A90" s="39"/>
      <c r="B90" s="39"/>
      <c r="C90" s="148" t="s">
        <v>154</v>
      </c>
      <c r="D90" s="96"/>
      <c r="E90" s="7"/>
      <c r="F90" s="110"/>
      <c r="G90" s="1"/>
      <c r="H90" s="94"/>
      <c r="J90" s="110"/>
      <c r="K90" s="206"/>
      <c r="P90" s="207"/>
      <c r="S90" s="147" t="s">
        <v>170</v>
      </c>
      <c r="T90" s="121"/>
      <c r="U90" s="2"/>
      <c r="V90" s="110"/>
      <c r="W90" s="3"/>
      <c r="X90" s="109"/>
      <c r="Y90" s="110"/>
      <c r="Z90" s="110"/>
    </row>
    <row r="91" spans="1:26" ht="21" customHeight="1" hidden="1">
      <c r="A91" s="39"/>
      <c r="B91" s="642">
        <v>5</v>
      </c>
      <c r="C91" s="574"/>
      <c r="D91" s="547" t="s">
        <v>328</v>
      </c>
      <c r="E91" s="578"/>
      <c r="F91" s="551" t="s">
        <v>2</v>
      </c>
      <c r="G91" s="580"/>
      <c r="H91" s="557" t="s">
        <v>82</v>
      </c>
      <c r="I91" s="26"/>
      <c r="J91" s="110"/>
      <c r="K91" s="206"/>
      <c r="P91" s="207"/>
      <c r="R91" s="19"/>
      <c r="S91" s="574"/>
      <c r="T91" s="547" t="s">
        <v>328</v>
      </c>
      <c r="U91" s="578"/>
      <c r="V91" s="551" t="s">
        <v>2</v>
      </c>
      <c r="W91" s="580"/>
      <c r="X91" s="111"/>
      <c r="Y91" s="573">
        <v>13</v>
      </c>
      <c r="Z91" s="110"/>
    </row>
    <row r="92" spans="1:26" ht="21" customHeight="1" hidden="1">
      <c r="A92" s="39"/>
      <c r="B92" s="642"/>
      <c r="C92" s="575"/>
      <c r="D92" s="548"/>
      <c r="E92" s="579"/>
      <c r="F92" s="552"/>
      <c r="G92" s="581"/>
      <c r="H92" s="558"/>
      <c r="I92" s="584"/>
      <c r="J92" s="110"/>
      <c r="K92" s="206"/>
      <c r="P92" s="207"/>
      <c r="Q92" s="32"/>
      <c r="R92" s="582"/>
      <c r="S92" s="575"/>
      <c r="T92" s="548"/>
      <c r="U92" s="579"/>
      <c r="V92" s="552"/>
      <c r="W92" s="581"/>
      <c r="X92" s="111"/>
      <c r="Y92" s="573"/>
      <c r="Z92" s="110"/>
    </row>
    <row r="93" spans="1:26" ht="7.5" customHeight="1" hidden="1">
      <c r="A93" s="39"/>
      <c r="B93" s="97"/>
      <c r="C93" s="149"/>
      <c r="D93" s="121"/>
      <c r="E93" s="30"/>
      <c r="F93" s="98"/>
      <c r="G93" s="33"/>
      <c r="H93" s="111"/>
      <c r="I93" s="568"/>
      <c r="J93" s="110"/>
      <c r="K93" s="206"/>
      <c r="P93" s="207"/>
      <c r="Q93" s="19"/>
      <c r="R93" s="569"/>
      <c r="S93" s="147"/>
      <c r="T93" s="121"/>
      <c r="U93" s="30"/>
      <c r="V93" s="98"/>
      <c r="W93" s="33"/>
      <c r="X93" s="111"/>
      <c r="Y93" s="97"/>
      <c r="Z93" s="110"/>
    </row>
    <row r="94" spans="1:26" ht="21" customHeight="1" hidden="1">
      <c r="A94" s="43"/>
      <c r="B94" s="97"/>
      <c r="C94" s="148" t="s">
        <v>171</v>
      </c>
      <c r="D94" s="96"/>
      <c r="E94" s="44"/>
      <c r="F94" s="110"/>
      <c r="G94" s="44"/>
      <c r="H94" s="94"/>
      <c r="I94" s="568"/>
      <c r="J94" s="204"/>
      <c r="K94" s="212"/>
      <c r="P94" s="258"/>
      <c r="Q94" s="249"/>
      <c r="R94" s="569"/>
      <c r="S94" s="147" t="s">
        <v>155</v>
      </c>
      <c r="T94" s="121"/>
      <c r="U94" s="2"/>
      <c r="V94" s="110"/>
      <c r="W94" s="3"/>
      <c r="X94" s="109"/>
      <c r="Y94" s="97"/>
      <c r="Z94" s="110"/>
    </row>
    <row r="95" spans="1:26" ht="21" customHeight="1" hidden="1">
      <c r="A95" s="45"/>
      <c r="B95" s="642">
        <v>6</v>
      </c>
      <c r="C95" s="574"/>
      <c r="D95" s="547" t="s">
        <v>328</v>
      </c>
      <c r="E95" s="578"/>
      <c r="F95" s="551" t="s">
        <v>2</v>
      </c>
      <c r="G95" s="580"/>
      <c r="H95" s="557" t="s">
        <v>82</v>
      </c>
      <c r="I95" s="568"/>
      <c r="J95" s="110"/>
      <c r="K95" s="212"/>
      <c r="P95" s="212"/>
      <c r="Q95" s="19"/>
      <c r="R95" s="583"/>
      <c r="S95" s="574"/>
      <c r="T95" s="547" t="s">
        <v>328</v>
      </c>
      <c r="U95" s="578"/>
      <c r="V95" s="551" t="s">
        <v>2</v>
      </c>
      <c r="W95" s="580"/>
      <c r="X95" s="111"/>
      <c r="Y95" s="573">
        <v>14</v>
      </c>
      <c r="Z95" s="110"/>
    </row>
    <row r="96" spans="1:26" ht="21" customHeight="1" hidden="1">
      <c r="A96" s="45"/>
      <c r="B96" s="642"/>
      <c r="C96" s="575"/>
      <c r="D96" s="548"/>
      <c r="E96" s="579"/>
      <c r="F96" s="552"/>
      <c r="G96" s="581"/>
      <c r="H96" s="558"/>
      <c r="I96" s="34"/>
      <c r="J96" s="250"/>
      <c r="K96" s="256"/>
      <c r="P96" s="212"/>
      <c r="R96" s="110"/>
      <c r="S96" s="575"/>
      <c r="T96" s="548"/>
      <c r="U96" s="579"/>
      <c r="V96" s="552"/>
      <c r="W96" s="581"/>
      <c r="X96" s="111"/>
      <c r="Y96" s="573"/>
      <c r="Z96" s="110"/>
    </row>
    <row r="97" spans="1:26" ht="7.5" customHeight="1" hidden="1">
      <c r="A97" s="45"/>
      <c r="B97" s="97"/>
      <c r="C97" s="149"/>
      <c r="D97" s="121"/>
      <c r="E97" s="30"/>
      <c r="F97" s="98"/>
      <c r="G97" s="33"/>
      <c r="H97" s="111"/>
      <c r="I97" s="98"/>
      <c r="J97" s="250"/>
      <c r="K97" s="255"/>
      <c r="P97" s="212"/>
      <c r="R97" s="110"/>
      <c r="S97" s="147"/>
      <c r="T97" s="121"/>
      <c r="U97" s="30"/>
      <c r="V97" s="98"/>
      <c r="W97" s="33"/>
      <c r="X97" s="111"/>
      <c r="Y97" s="97"/>
      <c r="Z97" s="110"/>
    </row>
    <row r="98" spans="1:26" ht="21" customHeight="1" hidden="1">
      <c r="A98" s="46"/>
      <c r="B98" s="97"/>
      <c r="C98" s="148" t="s">
        <v>162</v>
      </c>
      <c r="D98" s="96"/>
      <c r="E98" s="44"/>
      <c r="F98" s="110"/>
      <c r="G98" s="44"/>
      <c r="H98" s="94"/>
      <c r="I98" s="98"/>
      <c r="J98" s="250"/>
      <c r="K98" s="265"/>
      <c r="P98" s="25"/>
      <c r="R98" s="110"/>
      <c r="S98" s="147" t="s">
        <v>178</v>
      </c>
      <c r="T98" s="121"/>
      <c r="U98" s="2"/>
      <c r="V98" s="110"/>
      <c r="W98" s="3"/>
      <c r="X98" s="109"/>
      <c r="Y98" s="97"/>
      <c r="Z98" s="202"/>
    </row>
    <row r="99" spans="1:26" ht="21" customHeight="1" hidden="1">
      <c r="A99" s="46"/>
      <c r="B99" s="642">
        <v>7</v>
      </c>
      <c r="C99" s="574"/>
      <c r="D99" s="547" t="s">
        <v>328</v>
      </c>
      <c r="E99" s="578"/>
      <c r="F99" s="551" t="s">
        <v>2</v>
      </c>
      <c r="G99" s="580"/>
      <c r="H99" s="557" t="s">
        <v>82</v>
      </c>
      <c r="I99" s="26"/>
      <c r="J99" s="250"/>
      <c r="K99" s="251"/>
      <c r="P99" s="221"/>
      <c r="R99" s="98"/>
      <c r="S99" s="574"/>
      <c r="T99" s="547" t="s">
        <v>328</v>
      </c>
      <c r="U99" s="578"/>
      <c r="V99" s="551" t="s">
        <v>2</v>
      </c>
      <c r="W99" s="580"/>
      <c r="X99" s="111"/>
      <c r="Y99" s="573">
        <v>15</v>
      </c>
      <c r="Z99" s="110"/>
    </row>
    <row r="100" spans="1:26" ht="21" customHeight="1" hidden="1">
      <c r="A100" s="46"/>
      <c r="B100" s="642"/>
      <c r="C100" s="575"/>
      <c r="D100" s="548"/>
      <c r="E100" s="579"/>
      <c r="F100" s="552"/>
      <c r="G100" s="581"/>
      <c r="H100" s="558"/>
      <c r="I100" s="568"/>
      <c r="J100" s="110"/>
      <c r="K100" s="218"/>
      <c r="P100" s="221"/>
      <c r="Q100" s="19"/>
      <c r="R100" s="582"/>
      <c r="S100" s="575"/>
      <c r="T100" s="548"/>
      <c r="U100" s="579"/>
      <c r="V100" s="552"/>
      <c r="W100" s="581"/>
      <c r="X100" s="111"/>
      <c r="Y100" s="573"/>
      <c r="Z100" s="110"/>
    </row>
    <row r="101" spans="1:26" ht="7.5" customHeight="1" hidden="1">
      <c r="A101" s="47"/>
      <c r="B101" s="97"/>
      <c r="C101" s="149"/>
      <c r="D101" s="121"/>
      <c r="E101" s="30"/>
      <c r="F101" s="98"/>
      <c r="G101" s="33"/>
      <c r="H101" s="111"/>
      <c r="I101" s="568"/>
      <c r="J101" s="110"/>
      <c r="K101" s="218"/>
      <c r="P101" s="221"/>
      <c r="Q101" s="19"/>
      <c r="R101" s="569"/>
      <c r="S101" s="147"/>
      <c r="T101" s="121"/>
      <c r="U101" s="30"/>
      <c r="V101" s="98"/>
      <c r="W101" s="33"/>
      <c r="X101" s="111"/>
      <c r="Y101" s="97"/>
      <c r="Z101" s="110"/>
    </row>
    <row r="102" spans="1:26" ht="21" customHeight="1" hidden="1">
      <c r="A102" s="13"/>
      <c r="B102" s="97"/>
      <c r="C102" s="148" t="s">
        <v>179</v>
      </c>
      <c r="D102" s="96"/>
      <c r="E102" s="13"/>
      <c r="F102" s="110"/>
      <c r="G102" s="36"/>
      <c r="H102" s="94"/>
      <c r="I102" s="568"/>
      <c r="J102" s="205"/>
      <c r="K102" s="218"/>
      <c r="P102" s="32"/>
      <c r="Q102" s="38"/>
      <c r="R102" s="569"/>
      <c r="S102" s="147" t="s">
        <v>163</v>
      </c>
      <c r="T102" s="121"/>
      <c r="U102" s="2"/>
      <c r="V102" s="110"/>
      <c r="W102" s="3"/>
      <c r="X102" s="109"/>
      <c r="Y102" s="97"/>
      <c r="Z102" s="110"/>
    </row>
    <row r="103" spans="2:25" ht="21" customHeight="1" hidden="1">
      <c r="B103" s="642">
        <v>8</v>
      </c>
      <c r="C103" s="574"/>
      <c r="D103" s="547" t="s">
        <v>328</v>
      </c>
      <c r="E103" s="578"/>
      <c r="F103" s="551" t="s">
        <v>2</v>
      </c>
      <c r="G103" s="580"/>
      <c r="H103" s="557" t="s">
        <v>82</v>
      </c>
      <c r="I103" s="565"/>
      <c r="J103" s="110"/>
      <c r="Q103" s="19"/>
      <c r="R103" s="583"/>
      <c r="S103" s="574"/>
      <c r="T103" s="547" t="s">
        <v>328</v>
      </c>
      <c r="U103" s="578"/>
      <c r="V103" s="551" t="s">
        <v>2</v>
      </c>
      <c r="W103" s="580"/>
      <c r="X103" s="111"/>
      <c r="Y103" s="573">
        <v>16</v>
      </c>
    </row>
    <row r="104" spans="2:25" ht="21" customHeight="1" hidden="1">
      <c r="B104" s="642"/>
      <c r="C104" s="575"/>
      <c r="D104" s="548"/>
      <c r="E104" s="579"/>
      <c r="F104" s="552"/>
      <c r="G104" s="581"/>
      <c r="H104" s="558"/>
      <c r="I104" s="110"/>
      <c r="J104" s="110"/>
      <c r="S104" s="575"/>
      <c r="T104" s="548"/>
      <c r="U104" s="579"/>
      <c r="V104" s="552"/>
      <c r="W104" s="581"/>
      <c r="X104" s="111"/>
      <c r="Y104" s="573"/>
    </row>
    <row r="105" ht="9" customHeight="1" hidden="1"/>
    <row r="106" ht="24" customHeight="1" hidden="1"/>
    <row r="107" ht="24" customHeight="1" hidden="1"/>
    <row r="108" ht="24" customHeight="1" hidden="1"/>
    <row r="109" ht="24" customHeight="1" hidden="1"/>
    <row r="110" ht="24" customHeight="1" hidden="1"/>
    <row r="111" ht="24" customHeight="1" hidden="1"/>
    <row r="112" ht="24" customHeight="1" hidden="1"/>
    <row r="113" ht="24" customHeight="1" hidden="1"/>
    <row r="114" ht="24" customHeight="1" hidden="1"/>
    <row r="115" ht="24" customHeight="1" hidden="1"/>
    <row r="116" ht="24" customHeight="1" hidden="1"/>
    <row r="117" ht="24" customHeight="1" hidden="1"/>
    <row r="118" ht="24" customHeight="1" hidden="1"/>
    <row r="119" ht="24" customHeight="1" hidden="1"/>
    <row r="120" ht="24" customHeight="1" hidden="1"/>
    <row r="121" ht="24" customHeight="1" hidden="1"/>
    <row r="122" ht="24" customHeight="1" hidden="1"/>
    <row r="123" ht="24" customHeight="1" hidden="1"/>
    <row r="124" ht="24" customHeight="1" hidden="1"/>
    <row r="125" ht="24" customHeight="1" hidden="1"/>
    <row r="126" ht="24" customHeight="1" hidden="1"/>
    <row r="127" ht="24" customHeight="1" hidden="1"/>
    <row r="128" ht="24" customHeight="1" hidden="1"/>
    <row r="129" ht="24" customHeight="1" hidden="1"/>
    <row r="130" ht="24" customHeight="1" hidden="1"/>
    <row r="131" ht="24" customHeight="1" hidden="1"/>
    <row r="132" ht="24" customHeight="1" hidden="1"/>
    <row r="133" ht="24" customHeight="1" hidden="1"/>
    <row r="134" ht="24" customHeight="1" hidden="1"/>
    <row r="135" ht="24" customHeight="1" hidden="1"/>
    <row r="136" ht="24" customHeight="1" hidden="1"/>
    <row r="137" ht="24" customHeight="1" hidden="1"/>
    <row r="138" ht="24" customHeight="1" hidden="1"/>
    <row r="139" ht="24" customHeight="1" hidden="1"/>
    <row r="140" ht="24" customHeight="1" hidden="1"/>
    <row r="141" ht="24" customHeight="1" hidden="1"/>
    <row r="142" ht="24" customHeight="1" hidden="1"/>
    <row r="143" ht="24" customHeight="1" hidden="1"/>
    <row r="144" ht="24" customHeight="1" hidden="1"/>
    <row r="145" ht="24" customHeight="1" hidden="1"/>
    <row r="146" ht="24" customHeight="1" hidden="1"/>
    <row r="147" ht="24" customHeight="1" hidden="1"/>
    <row r="148" ht="24" customHeight="1" hidden="1"/>
    <row r="149" ht="24" customHeight="1" hidden="1"/>
    <row r="150" ht="24" customHeight="1" hidden="1"/>
    <row r="151" ht="24" customHeight="1" hidden="1"/>
    <row r="152" ht="24" customHeight="1" hidden="1"/>
    <row r="153" ht="24" customHeight="1" hidden="1"/>
    <row r="154" ht="24" customHeight="1" hidden="1"/>
    <row r="155" ht="24" customHeight="1" hidden="1"/>
    <row r="156" ht="24" customHeight="1" hidden="1"/>
    <row r="157" ht="24" customHeight="1" hidden="1"/>
    <row r="158" ht="24" customHeight="1" hidden="1"/>
    <row r="159" ht="24" customHeight="1" hidden="1"/>
    <row r="160" ht="24" customHeight="1" hidden="1"/>
    <row r="161" ht="24" customHeight="1" hidden="1"/>
    <row r="162" ht="24" customHeight="1" hidden="1"/>
    <row r="163" ht="24" customHeight="1" hidden="1"/>
    <row r="164" ht="24" customHeight="1" hidden="1"/>
    <row r="165" ht="24" customHeight="1" hidden="1"/>
  </sheetData>
  <sheetProtection/>
  <mergeCells count="471">
    <mergeCell ref="W11:W12"/>
    <mergeCell ref="X11:X12"/>
    <mergeCell ref="W13:W14"/>
    <mergeCell ref="X13:X14"/>
    <mergeCell ref="V29:V30"/>
    <mergeCell ref="W29:W30"/>
    <mergeCell ref="S2:Y2"/>
    <mergeCell ref="S3:Y3"/>
    <mergeCell ref="Y5:Y6"/>
    <mergeCell ref="G9:G10"/>
    <mergeCell ref="H9:H10"/>
    <mergeCell ref="S9:S10"/>
    <mergeCell ref="T9:T10"/>
    <mergeCell ref="U9:U10"/>
    <mergeCell ref="X5:X6"/>
    <mergeCell ref="G5:G6"/>
    <mergeCell ref="B1:Y1"/>
    <mergeCell ref="F35:F36"/>
    <mergeCell ref="F31:F32"/>
    <mergeCell ref="G31:G32"/>
    <mergeCell ref="H31:H32"/>
    <mergeCell ref="S31:S32"/>
    <mergeCell ref="V27:V28"/>
    <mergeCell ref="W27:W28"/>
    <mergeCell ref="V11:V12"/>
    <mergeCell ref="V21:V22"/>
    <mergeCell ref="H17:H18"/>
    <mergeCell ref="H27:H28"/>
    <mergeCell ref="S27:S28"/>
    <mergeCell ref="T27:T28"/>
    <mergeCell ref="U27:U28"/>
    <mergeCell ref="A7:A8"/>
    <mergeCell ref="E57:E58"/>
    <mergeCell ref="F57:F58"/>
    <mergeCell ref="G54:G55"/>
    <mergeCell ref="H54:H55"/>
    <mergeCell ref="G57:G58"/>
    <mergeCell ref="H57:H58"/>
    <mergeCell ref="C11:C12"/>
    <mergeCell ref="D11:D12"/>
    <mergeCell ref="A9:A10"/>
    <mergeCell ref="B9:B10"/>
    <mergeCell ref="C9:C10"/>
    <mergeCell ref="D9:D10"/>
    <mergeCell ref="E9:E10"/>
    <mergeCell ref="F9:F10"/>
    <mergeCell ref="A5:A6"/>
    <mergeCell ref="B5:B6"/>
    <mergeCell ref="C5:C6"/>
    <mergeCell ref="D5:D6"/>
    <mergeCell ref="E5:E6"/>
    <mergeCell ref="F5:F6"/>
    <mergeCell ref="X7:X8"/>
    <mergeCell ref="Y7:Y8"/>
    <mergeCell ref="Z7:Z8"/>
    <mergeCell ref="J8:J9"/>
    <mergeCell ref="Q8:Q9"/>
    <mergeCell ref="W9:W10"/>
    <mergeCell ref="X9:X10"/>
    <mergeCell ref="Y9:Y10"/>
    <mergeCell ref="Z9:Z10"/>
    <mergeCell ref="V9:V10"/>
    <mergeCell ref="T7:T8"/>
    <mergeCell ref="U7:U8"/>
    <mergeCell ref="V7:V8"/>
    <mergeCell ref="W7:W8"/>
    <mergeCell ref="H5:H6"/>
    <mergeCell ref="S5:S6"/>
    <mergeCell ref="T5:T6"/>
    <mergeCell ref="U5:U6"/>
    <mergeCell ref="V5:V6"/>
    <mergeCell ref="W5:W6"/>
    <mergeCell ref="A11:A12"/>
    <mergeCell ref="B11:B12"/>
    <mergeCell ref="I10:I11"/>
    <mergeCell ref="R10:R11"/>
    <mergeCell ref="U11:U12"/>
    <mergeCell ref="Z5:Z6"/>
    <mergeCell ref="R6:R7"/>
    <mergeCell ref="B7:B8"/>
    <mergeCell ref="C7:H8"/>
    <mergeCell ref="S7:S8"/>
    <mergeCell ref="E11:E12"/>
    <mergeCell ref="F11:F12"/>
    <mergeCell ref="G11:G12"/>
    <mergeCell ref="H11:H12"/>
    <mergeCell ref="S11:S12"/>
    <mergeCell ref="T11:T12"/>
    <mergeCell ref="K12:K13"/>
    <mergeCell ref="P12:P13"/>
    <mergeCell ref="S13:S14"/>
    <mergeCell ref="T13:T14"/>
    <mergeCell ref="Y11:Y12"/>
    <mergeCell ref="Z11:Z12"/>
    <mergeCell ref="A13:A14"/>
    <mergeCell ref="B13:B14"/>
    <mergeCell ref="C13:C14"/>
    <mergeCell ref="D13:D14"/>
    <mergeCell ref="E13:E14"/>
    <mergeCell ref="F13:F14"/>
    <mergeCell ref="G13:G14"/>
    <mergeCell ref="H13:H14"/>
    <mergeCell ref="W15:W16"/>
    <mergeCell ref="F17:F18"/>
    <mergeCell ref="G17:G18"/>
    <mergeCell ref="X15:X16"/>
    <mergeCell ref="Y13:Y14"/>
    <mergeCell ref="Z13:Z14"/>
    <mergeCell ref="I14:I15"/>
    <mergeCell ref="R14:R15"/>
    <mergeCell ref="U13:U14"/>
    <mergeCell ref="V13:V14"/>
    <mergeCell ref="A15:A16"/>
    <mergeCell ref="B15:B16"/>
    <mergeCell ref="C15:C16"/>
    <mergeCell ref="D15:D16"/>
    <mergeCell ref="E15:E16"/>
    <mergeCell ref="F15:F16"/>
    <mergeCell ref="G15:G16"/>
    <mergeCell ref="H15:H16"/>
    <mergeCell ref="S15:S16"/>
    <mergeCell ref="T15:T16"/>
    <mergeCell ref="U15:U16"/>
    <mergeCell ref="V15:V16"/>
    <mergeCell ref="Z23:Z24"/>
    <mergeCell ref="Y15:Y16"/>
    <mergeCell ref="Z15:Z16"/>
    <mergeCell ref="J16:J17"/>
    <mergeCell ref="Q16:Q17"/>
    <mergeCell ref="A17:A18"/>
    <mergeCell ref="B17:B18"/>
    <mergeCell ref="C17:C18"/>
    <mergeCell ref="D17:D18"/>
    <mergeCell ref="E17:E18"/>
    <mergeCell ref="T19:T20"/>
    <mergeCell ref="W21:W22"/>
    <mergeCell ref="X21:X22"/>
    <mergeCell ref="Y21:Y22"/>
    <mergeCell ref="Z21:Z22"/>
    <mergeCell ref="R22:R23"/>
    <mergeCell ref="V23:V24"/>
    <mergeCell ref="W23:W24"/>
    <mergeCell ref="X23:X24"/>
    <mergeCell ref="Y23:Y24"/>
    <mergeCell ref="Y17:Y18"/>
    <mergeCell ref="Z17:Z18"/>
    <mergeCell ref="I18:I19"/>
    <mergeCell ref="U19:U20"/>
    <mergeCell ref="V19:V20"/>
    <mergeCell ref="W19:W20"/>
    <mergeCell ref="X19:X20"/>
    <mergeCell ref="Y19:Y20"/>
    <mergeCell ref="Z19:Z20"/>
    <mergeCell ref="S19:S20"/>
    <mergeCell ref="F19:F20"/>
    <mergeCell ref="G19:G20"/>
    <mergeCell ref="H19:H2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E19:E20"/>
    <mergeCell ref="F21:F22"/>
    <mergeCell ref="G21:G22"/>
    <mergeCell ref="H21:H22"/>
    <mergeCell ref="S21:S22"/>
    <mergeCell ref="T21:T22"/>
    <mergeCell ref="U21:U22"/>
    <mergeCell ref="V25:V26"/>
    <mergeCell ref="B23:B24"/>
    <mergeCell ref="C23:H24"/>
    <mergeCell ref="S23:S24"/>
    <mergeCell ref="T23:T24"/>
    <mergeCell ref="U23:U24"/>
    <mergeCell ref="J24:J25"/>
    <mergeCell ref="Q24:Q25"/>
    <mergeCell ref="G27:G28"/>
    <mergeCell ref="A25:A26"/>
    <mergeCell ref="B25:B26"/>
    <mergeCell ref="C25:C26"/>
    <mergeCell ref="D25:D26"/>
    <mergeCell ref="E25:E26"/>
    <mergeCell ref="F25:F26"/>
    <mergeCell ref="G25:G26"/>
    <mergeCell ref="A29:A30"/>
    <mergeCell ref="B29:B30"/>
    <mergeCell ref="C29:C30"/>
    <mergeCell ref="D29:D30"/>
    <mergeCell ref="E29:E30"/>
    <mergeCell ref="F27:F28"/>
    <mergeCell ref="T25:T26"/>
    <mergeCell ref="W25:W26"/>
    <mergeCell ref="X27:X28"/>
    <mergeCell ref="Y27:Y28"/>
    <mergeCell ref="Z27:Z28"/>
    <mergeCell ref="K28:K29"/>
    <mergeCell ref="P28:P29"/>
    <mergeCell ref="X25:X26"/>
    <mergeCell ref="Y25:Y26"/>
    <mergeCell ref="U25:U26"/>
    <mergeCell ref="Z25:Z26"/>
    <mergeCell ref="I26:I27"/>
    <mergeCell ref="R26:R27"/>
    <mergeCell ref="A27:A28"/>
    <mergeCell ref="B27:B28"/>
    <mergeCell ref="C27:C28"/>
    <mergeCell ref="D27:D28"/>
    <mergeCell ref="E27:E28"/>
    <mergeCell ref="H25:H26"/>
    <mergeCell ref="S25:S26"/>
    <mergeCell ref="C31:C32"/>
    <mergeCell ref="D31:D32"/>
    <mergeCell ref="F29:F30"/>
    <mergeCell ref="G29:G30"/>
    <mergeCell ref="H29:H30"/>
    <mergeCell ref="S29:S30"/>
    <mergeCell ref="G33:G34"/>
    <mergeCell ref="X29:X30"/>
    <mergeCell ref="Y29:Y30"/>
    <mergeCell ref="Z29:Z30"/>
    <mergeCell ref="I30:I31"/>
    <mergeCell ref="R30:R31"/>
    <mergeCell ref="T31:T32"/>
    <mergeCell ref="U31:U32"/>
    <mergeCell ref="T29:T30"/>
    <mergeCell ref="U29:U30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G35:G36"/>
    <mergeCell ref="Z31:Z32"/>
    <mergeCell ref="J32:J33"/>
    <mergeCell ref="Q32:Q33"/>
    <mergeCell ref="V31:V32"/>
    <mergeCell ref="W31:W32"/>
    <mergeCell ref="X31:X32"/>
    <mergeCell ref="Y31:Y32"/>
    <mergeCell ref="Z35:Z36"/>
    <mergeCell ref="H33:H34"/>
    <mergeCell ref="Y33:Y34"/>
    <mergeCell ref="Z33:Z34"/>
    <mergeCell ref="I34:I35"/>
    <mergeCell ref="T35:T36"/>
    <mergeCell ref="S33:X34"/>
    <mergeCell ref="H35:H36"/>
    <mergeCell ref="S35:S36"/>
    <mergeCell ref="U35:U36"/>
    <mergeCell ref="U66:U67"/>
    <mergeCell ref="V66:V67"/>
    <mergeCell ref="W66:W67"/>
    <mergeCell ref="X66:X67"/>
    <mergeCell ref="A31:A32"/>
    <mergeCell ref="B31:B32"/>
    <mergeCell ref="E31:E32"/>
    <mergeCell ref="V35:V36"/>
    <mergeCell ref="W35:W36"/>
    <mergeCell ref="X35:X36"/>
    <mergeCell ref="Z54:Z55"/>
    <mergeCell ref="Y66:Y67"/>
    <mergeCell ref="Z66:Z67"/>
    <mergeCell ref="T66:T67"/>
    <mergeCell ref="X54:X55"/>
    <mergeCell ref="Y54:Y55"/>
    <mergeCell ref="X57:X58"/>
    <mergeCell ref="Y57:Y58"/>
    <mergeCell ref="Z57:Z58"/>
    <mergeCell ref="U57:U58"/>
    <mergeCell ref="X60:X61"/>
    <mergeCell ref="Y60:Y61"/>
    <mergeCell ref="Z60:Z61"/>
    <mergeCell ref="Y35:Y36"/>
    <mergeCell ref="D60:D61"/>
    <mergeCell ref="E60:E61"/>
    <mergeCell ref="T54:T55"/>
    <mergeCell ref="U54:U55"/>
    <mergeCell ref="V54:V55"/>
    <mergeCell ref="W54:W55"/>
    <mergeCell ref="B60:B61"/>
    <mergeCell ref="C60:C61"/>
    <mergeCell ref="S54:S55"/>
    <mergeCell ref="U60:U61"/>
    <mergeCell ref="V60:V61"/>
    <mergeCell ref="W60:W61"/>
    <mergeCell ref="T60:T61"/>
    <mergeCell ref="W57:W58"/>
    <mergeCell ref="T57:T58"/>
    <mergeCell ref="V57:V58"/>
    <mergeCell ref="G60:G61"/>
    <mergeCell ref="H60:H61"/>
    <mergeCell ref="S60:S61"/>
    <mergeCell ref="F60:F61"/>
    <mergeCell ref="S57:S58"/>
    <mergeCell ref="A57:A58"/>
    <mergeCell ref="B57:B58"/>
    <mergeCell ref="C57:C58"/>
    <mergeCell ref="D57:D58"/>
    <mergeCell ref="A60:A61"/>
    <mergeCell ref="A54:A55"/>
    <mergeCell ref="B54:B55"/>
    <mergeCell ref="C54:C55"/>
    <mergeCell ref="D54:D55"/>
    <mergeCell ref="E54:E55"/>
    <mergeCell ref="F54:F55"/>
    <mergeCell ref="S66:S67"/>
    <mergeCell ref="H66:H67"/>
    <mergeCell ref="A66:A67"/>
    <mergeCell ref="B66:B67"/>
    <mergeCell ref="C66:C67"/>
    <mergeCell ref="D66:D67"/>
    <mergeCell ref="E66:E67"/>
    <mergeCell ref="F66:F67"/>
    <mergeCell ref="G66:G67"/>
    <mergeCell ref="S70:S71"/>
    <mergeCell ref="V75:V76"/>
    <mergeCell ref="A70:A71"/>
    <mergeCell ref="B70:B71"/>
    <mergeCell ref="C70:C71"/>
    <mergeCell ref="D70:D71"/>
    <mergeCell ref="E70:E71"/>
    <mergeCell ref="F70:F71"/>
    <mergeCell ref="G70:G71"/>
    <mergeCell ref="H70:H71"/>
    <mergeCell ref="V79:V80"/>
    <mergeCell ref="W79:W80"/>
    <mergeCell ref="Y79:Y80"/>
    <mergeCell ref="B75:B76"/>
    <mergeCell ref="C75:C76"/>
    <mergeCell ref="D75:D76"/>
    <mergeCell ref="E75:E76"/>
    <mergeCell ref="F75:F76"/>
    <mergeCell ref="G75:G76"/>
    <mergeCell ref="H75:H76"/>
    <mergeCell ref="R76:R79"/>
    <mergeCell ref="S79:S80"/>
    <mergeCell ref="S75:S76"/>
    <mergeCell ref="T75:T76"/>
    <mergeCell ref="T79:T80"/>
    <mergeCell ref="U75:U76"/>
    <mergeCell ref="U79:U80"/>
    <mergeCell ref="W75:W76"/>
    <mergeCell ref="Y75:Y76"/>
    <mergeCell ref="Y70:Y71"/>
    <mergeCell ref="Z70:Z71"/>
    <mergeCell ref="L74:O75"/>
    <mergeCell ref="U70:U71"/>
    <mergeCell ref="V70:V71"/>
    <mergeCell ref="W70:W71"/>
    <mergeCell ref="X70:X71"/>
    <mergeCell ref="T70:T71"/>
    <mergeCell ref="B83:B84"/>
    <mergeCell ref="C83:C84"/>
    <mergeCell ref="D83:D84"/>
    <mergeCell ref="E83:E84"/>
    <mergeCell ref="F83:F84"/>
    <mergeCell ref="B79:B80"/>
    <mergeCell ref="C79:C80"/>
    <mergeCell ref="D79:D80"/>
    <mergeCell ref="E79:E80"/>
    <mergeCell ref="F79:F80"/>
    <mergeCell ref="G79:G80"/>
    <mergeCell ref="I76:I79"/>
    <mergeCell ref="H79:H80"/>
    <mergeCell ref="B87:B88"/>
    <mergeCell ref="C87:C88"/>
    <mergeCell ref="D87:D88"/>
    <mergeCell ref="E87:E88"/>
    <mergeCell ref="F87:F88"/>
    <mergeCell ref="G87:G88"/>
    <mergeCell ref="G83:G84"/>
    <mergeCell ref="W87:W88"/>
    <mergeCell ref="W83:W84"/>
    <mergeCell ref="Y83:Y84"/>
    <mergeCell ref="I84:I87"/>
    <mergeCell ref="R84:R87"/>
    <mergeCell ref="T83:T84"/>
    <mergeCell ref="U83:U84"/>
    <mergeCell ref="V83:V84"/>
    <mergeCell ref="Y87:Y88"/>
    <mergeCell ref="V91:V92"/>
    <mergeCell ref="S83:S84"/>
    <mergeCell ref="H87:H88"/>
    <mergeCell ref="S87:S88"/>
    <mergeCell ref="T87:T88"/>
    <mergeCell ref="U87:U88"/>
    <mergeCell ref="V87:V88"/>
    <mergeCell ref="H83:H84"/>
    <mergeCell ref="H95:H96"/>
    <mergeCell ref="H91:H92"/>
    <mergeCell ref="S91:S92"/>
    <mergeCell ref="B91:B92"/>
    <mergeCell ref="C91:C92"/>
    <mergeCell ref="D91:D92"/>
    <mergeCell ref="E91:E92"/>
    <mergeCell ref="F91:F92"/>
    <mergeCell ref="G91:G92"/>
    <mergeCell ref="S95:S96"/>
    <mergeCell ref="B95:B96"/>
    <mergeCell ref="C95:C96"/>
    <mergeCell ref="D95:D96"/>
    <mergeCell ref="E95:E96"/>
    <mergeCell ref="F95:F96"/>
    <mergeCell ref="G95:G96"/>
    <mergeCell ref="H103:H104"/>
    <mergeCell ref="H99:H100"/>
    <mergeCell ref="S99:S100"/>
    <mergeCell ref="B99:B100"/>
    <mergeCell ref="C99:C100"/>
    <mergeCell ref="D99:D100"/>
    <mergeCell ref="E99:E100"/>
    <mergeCell ref="F99:F100"/>
    <mergeCell ref="G99:G100"/>
    <mergeCell ref="S103:S104"/>
    <mergeCell ref="B103:B104"/>
    <mergeCell ref="C103:C104"/>
    <mergeCell ref="D103:D104"/>
    <mergeCell ref="E103:E104"/>
    <mergeCell ref="F103:F104"/>
    <mergeCell ref="G103:G104"/>
    <mergeCell ref="U95:U96"/>
    <mergeCell ref="V95:V96"/>
    <mergeCell ref="W95:W96"/>
    <mergeCell ref="Y95:Y96"/>
    <mergeCell ref="Y91:Y92"/>
    <mergeCell ref="I92:I95"/>
    <mergeCell ref="R92:R95"/>
    <mergeCell ref="T91:T92"/>
    <mergeCell ref="U91:U92"/>
    <mergeCell ref="W91:W92"/>
    <mergeCell ref="Y103:Y104"/>
    <mergeCell ref="Y99:Y100"/>
    <mergeCell ref="I100:I103"/>
    <mergeCell ref="R100:R103"/>
    <mergeCell ref="T99:T100"/>
    <mergeCell ref="U99:U100"/>
    <mergeCell ref="V99:V100"/>
    <mergeCell ref="W99:W100"/>
    <mergeCell ref="J57:J58"/>
    <mergeCell ref="Q57:Q58"/>
    <mergeCell ref="M58:N58"/>
    <mergeCell ref="A23:A24"/>
    <mergeCell ref="S17:X18"/>
    <mergeCell ref="T103:T104"/>
    <mergeCell ref="U103:U104"/>
    <mergeCell ref="V103:V104"/>
    <mergeCell ref="W103:W104"/>
    <mergeCell ref="T95:T96"/>
    <mergeCell ref="L6:O6"/>
    <mergeCell ref="L3:O4"/>
    <mergeCell ref="L5:O5"/>
    <mergeCell ref="L53:O53"/>
    <mergeCell ref="L54:O54"/>
    <mergeCell ref="L55:O55"/>
    <mergeCell ref="L64:O64"/>
    <mergeCell ref="L65:O65"/>
    <mergeCell ref="L66:O66"/>
    <mergeCell ref="I68:J69"/>
    <mergeCell ref="Q68:R69"/>
    <mergeCell ref="M69:N69"/>
  </mergeCells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北陽中高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上口弘</cp:lastModifiedBy>
  <cp:lastPrinted>2018-01-31T01:34:32Z</cp:lastPrinted>
  <dcterms:created xsi:type="dcterms:W3CDTF">2018-01-19T05:51:32Z</dcterms:created>
  <dcterms:modified xsi:type="dcterms:W3CDTF">2022-11-18T00:04:41Z</dcterms:modified>
  <cp:category/>
  <cp:version/>
  <cp:contentType/>
  <cp:contentStatus/>
</cp:coreProperties>
</file>